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Documents\Billard\KSW-Nord\Vorlagen\Spielberichte Einzel Technik\Club Cloud\"/>
    </mc:Choice>
  </mc:AlternateContent>
  <bookViews>
    <workbookView xWindow="0" yWindow="0" windowWidth="21840" windowHeight="9105" activeTab="1"/>
  </bookViews>
  <sheets>
    <sheet name="Anleitung" sheetId="5" r:id="rId1"/>
    <sheet name="Tabelle" sheetId="1" r:id="rId2"/>
    <sheet name="CSV" sheetId="2" r:id="rId3"/>
  </sheets>
  <definedNames>
    <definedName name="_xlnm.Print_Area" localSheetId="0">Anleitung!$A$1:$F$22</definedName>
    <definedName name="_xlnm.Print_Area" localSheetId="1">Tabelle!$B$1:$T$181</definedName>
    <definedName name="_xlnm.Print_Titles" localSheetId="1">Tabelle!$1:$11</definedName>
  </definedNames>
  <calcPr calcId="152511"/>
</workbook>
</file>

<file path=xl/calcChain.xml><?xml version="1.0" encoding="utf-8"?>
<calcChain xmlns="http://schemas.openxmlformats.org/spreadsheetml/2006/main">
  <c r="AA109" i="1" l="1"/>
  <c r="Z109" i="1"/>
  <c r="Y109" i="1"/>
  <c r="AN69" i="1" l="1"/>
  <c r="AN71" i="1"/>
  <c r="AN70" i="1"/>
  <c r="AF69" i="1"/>
  <c r="AH69" i="1"/>
  <c r="AF70" i="1"/>
  <c r="AF71" i="1"/>
  <c r="AD158" i="1" l="1"/>
  <c r="K19" i="2" s="1"/>
  <c r="AC158" i="1"/>
  <c r="J19" i="2" s="1"/>
  <c r="AA158" i="1"/>
  <c r="H19" i="2" s="1"/>
  <c r="Z158" i="1"/>
  <c r="G19" i="2" s="1"/>
  <c r="Y158" i="1"/>
  <c r="F19" i="2" s="1"/>
  <c r="AD156" i="1"/>
  <c r="K18" i="2" s="1"/>
  <c r="AC156" i="1"/>
  <c r="J18" i="2" s="1"/>
  <c r="AA156" i="1"/>
  <c r="H18" i="2" s="1"/>
  <c r="Z156" i="1"/>
  <c r="G18" i="2" s="1"/>
  <c r="Y156" i="1"/>
  <c r="F18" i="2" s="1"/>
  <c r="AD154" i="1"/>
  <c r="K17" i="2" s="1"/>
  <c r="AC154" i="1"/>
  <c r="J17" i="2" s="1"/>
  <c r="AA154" i="1"/>
  <c r="H17" i="2" s="1"/>
  <c r="Z154" i="1"/>
  <c r="G17" i="2" s="1"/>
  <c r="Y154" i="1"/>
  <c r="F17" i="2" s="1"/>
  <c r="AD152" i="1"/>
  <c r="K16" i="2" s="1"/>
  <c r="AC152" i="1"/>
  <c r="J16" i="2" s="1"/>
  <c r="AA152" i="1"/>
  <c r="H16" i="2" s="1"/>
  <c r="Z152" i="1"/>
  <c r="G16" i="2" s="1"/>
  <c r="Y152" i="1"/>
  <c r="F16" i="2" s="1"/>
  <c r="I159" i="1"/>
  <c r="AB158" i="1" s="1"/>
  <c r="I19" i="2" s="1"/>
  <c r="I157" i="1"/>
  <c r="AB156" i="1" s="1"/>
  <c r="I18" i="2" s="1"/>
  <c r="I155" i="1"/>
  <c r="AB154" i="1" s="1"/>
  <c r="I17" i="2" s="1"/>
  <c r="I153" i="1"/>
  <c r="AB152" i="1" s="1"/>
  <c r="I16" i="2" s="1"/>
  <c r="E164" i="1"/>
  <c r="E165" i="1" s="1"/>
  <c r="E162" i="1"/>
  <c r="E163" i="1" s="1"/>
  <c r="E160" i="1"/>
  <c r="E161" i="1" s="1"/>
  <c r="E158" i="1"/>
  <c r="E159" i="1" s="1"/>
  <c r="E156" i="1"/>
  <c r="E157" i="1" s="1"/>
  <c r="E154" i="1"/>
  <c r="E155" i="1" s="1"/>
  <c r="E152" i="1"/>
  <c r="E153" i="1" s="1"/>
  <c r="K159" i="1"/>
  <c r="K158" i="1"/>
  <c r="K156" i="1"/>
  <c r="K154" i="1"/>
  <c r="K152" i="1"/>
  <c r="Z128" i="1"/>
  <c r="Z129" i="1"/>
  <c r="Z127" i="1"/>
  <c r="Z126" i="1"/>
  <c r="AN129" i="1"/>
  <c r="AF129" i="1"/>
  <c r="AN128" i="1"/>
  <c r="AF128" i="1"/>
  <c r="AN127" i="1"/>
  <c r="AF127" i="1"/>
  <c r="AN126" i="1"/>
  <c r="AH126" i="1"/>
  <c r="AF126" i="1"/>
  <c r="I120" i="1"/>
  <c r="AB119" i="1" s="1"/>
  <c r="I15" i="2" s="1"/>
  <c r="AD119" i="1"/>
  <c r="K15" i="2" s="1"/>
  <c r="AC119" i="1"/>
  <c r="J15" i="2" s="1"/>
  <c r="AA119" i="1"/>
  <c r="H15" i="2" s="1"/>
  <c r="Z119" i="1"/>
  <c r="G15" i="2" s="1"/>
  <c r="Y119" i="1"/>
  <c r="F15" i="2" s="1"/>
  <c r="K119" i="1"/>
  <c r="E119" i="1"/>
  <c r="O119" i="1" s="1"/>
  <c r="I118" i="1"/>
  <c r="AB117" i="1" s="1"/>
  <c r="I14" i="2" s="1"/>
  <c r="AD117" i="1"/>
  <c r="K14" i="2" s="1"/>
  <c r="AC117" i="1"/>
  <c r="J14" i="2" s="1"/>
  <c r="AA117" i="1"/>
  <c r="H14" i="2" s="1"/>
  <c r="Z117" i="1"/>
  <c r="G14" i="2" s="1"/>
  <c r="Y117" i="1"/>
  <c r="F14" i="2" s="1"/>
  <c r="K117" i="1"/>
  <c r="E117" i="1"/>
  <c r="O117" i="1" s="1"/>
  <c r="I116" i="1"/>
  <c r="AB115" i="1" s="1"/>
  <c r="I13" i="2" s="1"/>
  <c r="AD115" i="1"/>
  <c r="K13" i="2" s="1"/>
  <c r="AC115" i="1"/>
  <c r="J13" i="2" s="1"/>
  <c r="AA115" i="1"/>
  <c r="H13" i="2" s="1"/>
  <c r="Z115" i="1"/>
  <c r="G13" i="2" s="1"/>
  <c r="Y115" i="1"/>
  <c r="F13" i="2" s="1"/>
  <c r="K115" i="1"/>
  <c r="E115" i="1"/>
  <c r="O115" i="1" s="1"/>
  <c r="I114" i="1"/>
  <c r="K114" i="1" s="1"/>
  <c r="AD113" i="1"/>
  <c r="K12" i="2" s="1"/>
  <c r="AC113" i="1"/>
  <c r="J12" i="2" s="1"/>
  <c r="AA113" i="1"/>
  <c r="H12" i="2" s="1"/>
  <c r="Z113" i="1"/>
  <c r="G12" i="2" s="1"/>
  <c r="Y113" i="1"/>
  <c r="F12" i="2" s="1"/>
  <c r="K113" i="1"/>
  <c r="E113" i="1"/>
  <c r="O113" i="1" s="1"/>
  <c r="I112" i="1"/>
  <c r="AB111" i="1" s="1"/>
  <c r="I11" i="2" s="1"/>
  <c r="AD111" i="1"/>
  <c r="K11" i="2" s="1"/>
  <c r="AC111" i="1"/>
  <c r="J11" i="2" s="1"/>
  <c r="AA111" i="1"/>
  <c r="H11" i="2" s="1"/>
  <c r="Z111" i="1"/>
  <c r="G11" i="2" s="1"/>
  <c r="Y111" i="1"/>
  <c r="F11" i="2" s="1"/>
  <c r="K111" i="1"/>
  <c r="E111" i="1"/>
  <c r="E112" i="1" s="1"/>
  <c r="I110" i="1"/>
  <c r="AD109" i="1"/>
  <c r="K10" i="2" s="1"/>
  <c r="AC109" i="1"/>
  <c r="J10" i="2" s="1"/>
  <c r="H10" i="2"/>
  <c r="G10" i="2"/>
  <c r="F10" i="2"/>
  <c r="K109" i="1"/>
  <c r="E109" i="1"/>
  <c r="E110" i="1" s="1"/>
  <c r="A49" i="1"/>
  <c r="A48" i="1"/>
  <c r="A47" i="1"/>
  <c r="A46" i="1"/>
  <c r="K110" i="1" l="1"/>
  <c r="AB109" i="1"/>
  <c r="I10" i="2" s="1"/>
  <c r="K116" i="1"/>
  <c r="K112" i="1"/>
  <c r="E114" i="1"/>
  <c r="O114" i="1" s="1"/>
  <c r="K153" i="1"/>
  <c r="K155" i="1"/>
  <c r="K120" i="1"/>
  <c r="K118" i="1"/>
  <c r="K157" i="1"/>
  <c r="E120" i="1"/>
  <c r="O120" i="1" s="1"/>
  <c r="E118" i="1"/>
  <c r="O118" i="1" s="1"/>
  <c r="E116" i="1"/>
  <c r="O116" i="1" s="1"/>
  <c r="AD126" i="1"/>
  <c r="X128" i="1"/>
  <c r="C119" i="1"/>
  <c r="W119" i="1" s="1"/>
  <c r="C114" i="1"/>
  <c r="X113" i="1" s="1"/>
  <c r="C112" i="1"/>
  <c r="X111" i="1" s="1"/>
  <c r="X129" i="1"/>
  <c r="C120" i="1"/>
  <c r="X119" i="1" s="1"/>
  <c r="C110" i="1"/>
  <c r="X109" i="1" s="1"/>
  <c r="C116" i="1"/>
  <c r="X115" i="1" s="1"/>
  <c r="X127" i="1"/>
  <c r="C115" i="1"/>
  <c r="W115" i="1" s="1"/>
  <c r="C118" i="1"/>
  <c r="X117" i="1" s="1"/>
  <c r="C111" i="1"/>
  <c r="W111" i="1" s="1"/>
  <c r="X126" i="1"/>
  <c r="C109" i="1"/>
  <c r="W109" i="1" s="1"/>
  <c r="C113" i="1"/>
  <c r="W113" i="1" s="1"/>
  <c r="C117" i="1"/>
  <c r="W117" i="1" s="1"/>
  <c r="AH129" i="1"/>
  <c r="AJ129" i="1" s="1"/>
  <c r="AH128" i="1"/>
  <c r="AJ128" i="1" s="1"/>
  <c r="AJ126" i="1"/>
  <c r="O109" i="1"/>
  <c r="AB113" i="1"/>
  <c r="I12" i="2" s="1"/>
  <c r="O110" i="1"/>
  <c r="AP126" i="1"/>
  <c r="AL126" i="1" s="1"/>
  <c r="O112" i="1"/>
  <c r="O111" i="1"/>
  <c r="AH127" i="1"/>
  <c r="AD127" i="1" l="1"/>
  <c r="AP127" i="1"/>
  <c r="AL127" i="1" s="1"/>
  <c r="AP128" i="1"/>
  <c r="AL128" i="1" s="1"/>
  <c r="AD128" i="1"/>
  <c r="AP129" i="1"/>
  <c r="AL129" i="1" s="1"/>
  <c r="AD129" i="1"/>
  <c r="AQ126" i="1"/>
  <c r="AJ127" i="1"/>
  <c r="O15" i="1"/>
  <c r="O14" i="1"/>
  <c r="AQ127" i="1" l="1"/>
  <c r="AQ128" i="1"/>
  <c r="AQ129" i="1"/>
  <c r="Z98" i="1"/>
  <c r="Z99" i="1"/>
  <c r="Z100" i="1"/>
  <c r="Z97" i="1"/>
  <c r="AN100" i="1"/>
  <c r="AF100" i="1"/>
  <c r="AN99" i="1"/>
  <c r="AF99" i="1"/>
  <c r="AN98" i="1"/>
  <c r="AF98" i="1"/>
  <c r="AN97" i="1"/>
  <c r="AH97" i="1"/>
  <c r="AF97" i="1"/>
  <c r="I91" i="1"/>
  <c r="K91" i="1" s="1"/>
  <c r="AD90" i="1"/>
  <c r="K9" i="2" s="1"/>
  <c r="AC90" i="1"/>
  <c r="J9" i="2" s="1"/>
  <c r="AA90" i="1"/>
  <c r="H9" i="2" s="1"/>
  <c r="Z90" i="1"/>
  <c r="G9" i="2" s="1"/>
  <c r="Y90" i="1"/>
  <c r="F9" i="2" s="1"/>
  <c r="K90" i="1"/>
  <c r="E90" i="1"/>
  <c r="O90" i="1" s="1"/>
  <c r="I89" i="1"/>
  <c r="AH98" i="1" s="1"/>
  <c r="AD88" i="1"/>
  <c r="K8" i="2" s="1"/>
  <c r="AC88" i="1"/>
  <c r="J8" i="2" s="1"/>
  <c r="AA88" i="1"/>
  <c r="H8" i="2" s="1"/>
  <c r="Z88" i="1"/>
  <c r="G8" i="2" s="1"/>
  <c r="Y88" i="1"/>
  <c r="F8" i="2" s="1"/>
  <c r="K88" i="1"/>
  <c r="E88" i="1"/>
  <c r="E89" i="1" s="1"/>
  <c r="I87" i="1"/>
  <c r="AB86" i="1" s="1"/>
  <c r="I7" i="2" s="1"/>
  <c r="AD86" i="1"/>
  <c r="K7" i="2" s="1"/>
  <c r="AC86" i="1"/>
  <c r="J7" i="2" s="1"/>
  <c r="AA86" i="1"/>
  <c r="H7" i="2" s="1"/>
  <c r="Z86" i="1"/>
  <c r="G7" i="2" s="1"/>
  <c r="Y86" i="1"/>
  <c r="F7" i="2" s="1"/>
  <c r="K86" i="1"/>
  <c r="E86" i="1"/>
  <c r="E87" i="1" s="1"/>
  <c r="I85" i="1"/>
  <c r="AD84" i="1"/>
  <c r="K6" i="2" s="1"/>
  <c r="AC84" i="1"/>
  <c r="J6" i="2" s="1"/>
  <c r="AA84" i="1"/>
  <c r="H6" i="2" s="1"/>
  <c r="Z84" i="1"/>
  <c r="G6" i="2" s="1"/>
  <c r="Y84" i="1"/>
  <c r="F6" i="2" s="1"/>
  <c r="K84" i="1"/>
  <c r="E84" i="1"/>
  <c r="E85" i="1" s="1"/>
  <c r="I83" i="1"/>
  <c r="K83" i="1" s="1"/>
  <c r="AD82" i="1"/>
  <c r="K5" i="2" s="1"/>
  <c r="AC82" i="1"/>
  <c r="J5" i="2" s="1"/>
  <c r="AA82" i="1"/>
  <c r="H5" i="2" s="1"/>
  <c r="Z82" i="1"/>
  <c r="G5" i="2" s="1"/>
  <c r="Y82" i="1"/>
  <c r="F5" i="2" s="1"/>
  <c r="K82" i="1"/>
  <c r="E82" i="1"/>
  <c r="E83" i="1" s="1"/>
  <c r="I81" i="1"/>
  <c r="AB80" i="1" s="1"/>
  <c r="I4" i="2" s="1"/>
  <c r="AD80" i="1"/>
  <c r="K4" i="2" s="1"/>
  <c r="AC80" i="1"/>
  <c r="J4" i="2" s="1"/>
  <c r="AA80" i="1"/>
  <c r="H4" i="2" s="1"/>
  <c r="Z80" i="1"/>
  <c r="G4" i="2" s="1"/>
  <c r="Y80" i="1"/>
  <c r="F4" i="2" s="1"/>
  <c r="K80" i="1"/>
  <c r="E80" i="1"/>
  <c r="W128" i="1" l="1"/>
  <c r="W129" i="1"/>
  <c r="W127" i="1"/>
  <c r="W126" i="1"/>
  <c r="AJ69" i="1"/>
  <c r="AJ98" i="1"/>
  <c r="AJ97" i="1"/>
  <c r="K87" i="1"/>
  <c r="O89" i="1"/>
  <c r="AH99" i="1"/>
  <c r="AJ99" i="1" s="1"/>
  <c r="AB82" i="1"/>
  <c r="I5" i="2" s="1"/>
  <c r="O86" i="1"/>
  <c r="O83" i="1"/>
  <c r="O84" i="1"/>
  <c r="AB90" i="1"/>
  <c r="I9" i="2" s="1"/>
  <c r="AD97" i="1"/>
  <c r="E91" i="1"/>
  <c r="O91" i="1" s="1"/>
  <c r="E81" i="1"/>
  <c r="O87" i="1"/>
  <c r="AD99" i="1"/>
  <c r="O85" i="1"/>
  <c r="O80" i="1"/>
  <c r="AB84" i="1"/>
  <c r="I6" i="2" s="1"/>
  <c r="K89" i="1"/>
  <c r="AP98" i="1" s="1"/>
  <c r="AL98" i="1" s="1"/>
  <c r="O82" i="1"/>
  <c r="AD98" i="1"/>
  <c r="AH100" i="1"/>
  <c r="AJ100" i="1" s="1"/>
  <c r="AB88" i="1"/>
  <c r="I8" i="2" s="1"/>
  <c r="K81" i="1"/>
  <c r="O88" i="1"/>
  <c r="AP97" i="1"/>
  <c r="AL97" i="1" s="1"/>
  <c r="K85" i="1"/>
  <c r="AP99" i="1" s="1"/>
  <c r="AL99" i="1" s="1"/>
  <c r="I129" i="1" l="1"/>
  <c r="AD181" i="1" s="1"/>
  <c r="E128" i="1"/>
  <c r="O129" i="1"/>
  <c r="Q129" i="1"/>
  <c r="K126" i="1"/>
  <c r="O127" i="1"/>
  <c r="Z141" i="1" s="1"/>
  <c r="C128" i="1"/>
  <c r="X148" i="1" s="1"/>
  <c r="O128" i="1"/>
  <c r="Z148" i="1" s="1"/>
  <c r="M126" i="1"/>
  <c r="Q127" i="1"/>
  <c r="AB141" i="1" s="1"/>
  <c r="Q128" i="1"/>
  <c r="AB148" i="1" s="1"/>
  <c r="C127" i="1"/>
  <c r="X141" i="1" s="1"/>
  <c r="E126" i="1"/>
  <c r="I127" i="1"/>
  <c r="S129" i="1"/>
  <c r="AN181" i="1" s="1"/>
  <c r="E127" i="1"/>
  <c r="C129" i="1"/>
  <c r="X181" i="1" s="1"/>
  <c r="I126" i="1"/>
  <c r="Q126" i="1"/>
  <c r="AB138" i="1" s="1"/>
  <c r="M127" i="1"/>
  <c r="E129" i="1"/>
  <c r="I128" i="1"/>
  <c r="S127" i="1"/>
  <c r="AD141" i="1" s="1"/>
  <c r="S128" i="1"/>
  <c r="AD148" i="1" s="1"/>
  <c r="O126" i="1"/>
  <c r="Z138" i="1" s="1"/>
  <c r="M129" i="1"/>
  <c r="AH181" i="1" s="1"/>
  <c r="K127" i="1"/>
  <c r="S126" i="1"/>
  <c r="AD138" i="1" s="1"/>
  <c r="C126" i="1"/>
  <c r="X138" i="1" s="1"/>
  <c r="K128" i="1"/>
  <c r="K129" i="1"/>
  <c r="AF181" i="1" s="1"/>
  <c r="M128" i="1"/>
  <c r="AD100" i="1"/>
  <c r="AQ97" i="1"/>
  <c r="O81" i="1"/>
  <c r="AQ98" i="1"/>
  <c r="AQ99" i="1"/>
  <c r="AP100" i="1"/>
  <c r="AL100" i="1" s="1"/>
  <c r="AF148" i="1" l="1"/>
  <c r="AF141" i="1"/>
  <c r="AF138" i="1"/>
  <c r="AJ181" i="1"/>
  <c r="AQ100" i="1"/>
  <c r="W100" i="1" s="1"/>
  <c r="W97" i="1" l="1"/>
  <c r="W98" i="1"/>
  <c r="W99" i="1"/>
  <c r="A41" i="1"/>
  <c r="X100" i="1" l="1"/>
  <c r="C91" i="1"/>
  <c r="C87" i="1"/>
  <c r="C81" i="1"/>
  <c r="E99" i="1"/>
  <c r="I99" i="1"/>
  <c r="M100" i="1"/>
  <c r="AH180" i="1" s="1"/>
  <c r="K97" i="1"/>
  <c r="E100" i="1"/>
  <c r="K99" i="1"/>
  <c r="O100" i="1"/>
  <c r="I97" i="1"/>
  <c r="S99" i="1"/>
  <c r="AD147" i="1" s="1"/>
  <c r="I100" i="1"/>
  <c r="AD180" i="1" s="1"/>
  <c r="I98" i="1"/>
  <c r="M99" i="1"/>
  <c r="Q100" i="1"/>
  <c r="E97" i="1"/>
  <c r="Q98" i="1"/>
  <c r="AB140" i="1" s="1"/>
  <c r="K98" i="1"/>
  <c r="O99" i="1"/>
  <c r="Z147" i="1" s="1"/>
  <c r="S100" i="1"/>
  <c r="AN180" i="1" s="1"/>
  <c r="O98" i="1"/>
  <c r="Z140" i="1" s="1"/>
  <c r="O97" i="1"/>
  <c r="Z137" i="1" s="1"/>
  <c r="M98" i="1"/>
  <c r="Q99" i="1"/>
  <c r="AB147" i="1" s="1"/>
  <c r="S97" i="1"/>
  <c r="AD137" i="1" s="1"/>
  <c r="Q97" i="1"/>
  <c r="AB137" i="1" s="1"/>
  <c r="E98" i="1"/>
  <c r="S98" i="1"/>
  <c r="AD140" i="1" s="1"/>
  <c r="K100" i="1"/>
  <c r="AF180" i="1" s="1"/>
  <c r="M97" i="1"/>
  <c r="K164" i="1"/>
  <c r="K162" i="1"/>
  <c r="K160" i="1"/>
  <c r="K58" i="1"/>
  <c r="K60" i="1"/>
  <c r="K62" i="1"/>
  <c r="A31" i="1"/>
  <c r="A32" i="1"/>
  <c r="A33" i="1"/>
  <c r="A38" i="1"/>
  <c r="A39" i="1"/>
  <c r="A40" i="1"/>
  <c r="E58" i="1"/>
  <c r="Y58" i="1"/>
  <c r="F1" i="2" s="1"/>
  <c r="Z58" i="1"/>
  <c r="G1" i="2" s="1"/>
  <c r="AA58" i="1"/>
  <c r="H1" i="2" s="1"/>
  <c r="AC58" i="1"/>
  <c r="J1" i="2" s="1"/>
  <c r="AD58" i="1"/>
  <c r="K1" i="2" s="1"/>
  <c r="I59" i="1"/>
  <c r="E60" i="1"/>
  <c r="Y60" i="1"/>
  <c r="F2" i="2" s="1"/>
  <c r="Z60" i="1"/>
  <c r="G2" i="2" s="1"/>
  <c r="AA60" i="1"/>
  <c r="H2" i="2" s="1"/>
  <c r="AC60" i="1"/>
  <c r="J2" i="2" s="1"/>
  <c r="AD60" i="1"/>
  <c r="K2" i="2" s="1"/>
  <c r="I61" i="1"/>
  <c r="E62" i="1"/>
  <c r="E63" i="1" s="1"/>
  <c r="Y62" i="1"/>
  <c r="F3" i="2" s="1"/>
  <c r="Z62" i="1"/>
  <c r="G3" i="2" s="1"/>
  <c r="AA62" i="1"/>
  <c r="H3" i="2" s="1"/>
  <c r="AC62" i="1"/>
  <c r="J3" i="2" s="1"/>
  <c r="AD62" i="1"/>
  <c r="K3" i="2" s="1"/>
  <c r="I63" i="1"/>
  <c r="AH70" i="1" s="1"/>
  <c r="Z69" i="1"/>
  <c r="Z70" i="1"/>
  <c r="Z71" i="1"/>
  <c r="Y160" i="1"/>
  <c r="F20" i="2" s="1"/>
  <c r="Z160" i="1"/>
  <c r="G20" i="2" s="1"/>
  <c r="AA160" i="1"/>
  <c r="H20" i="2" s="1"/>
  <c r="AC160" i="1"/>
  <c r="J20" i="2" s="1"/>
  <c r="AD160" i="1"/>
  <c r="K20" i="2" s="1"/>
  <c r="I161" i="1"/>
  <c r="K161" i="1" s="1"/>
  <c r="Y162" i="1"/>
  <c r="F21" i="2" s="1"/>
  <c r="Z162" i="1"/>
  <c r="G21" i="2" s="1"/>
  <c r="AA162" i="1"/>
  <c r="H21" i="2" s="1"/>
  <c r="AC162" i="1"/>
  <c r="J21" i="2" s="1"/>
  <c r="AD162" i="1"/>
  <c r="K21" i="2" s="1"/>
  <c r="I163" i="1"/>
  <c r="AB162" i="1" s="1"/>
  <c r="I21" i="2" s="1"/>
  <c r="Y164" i="1"/>
  <c r="F22" i="2" s="1"/>
  <c r="Z164" i="1"/>
  <c r="G22" i="2" s="1"/>
  <c r="AA164" i="1"/>
  <c r="H22" i="2" s="1"/>
  <c r="AC164" i="1"/>
  <c r="J22" i="2" s="1"/>
  <c r="AD164" i="1"/>
  <c r="K22" i="2" s="1"/>
  <c r="I165" i="1"/>
  <c r="K165" i="1" s="1"/>
  <c r="AF140" i="1" l="1"/>
  <c r="AF137" i="1"/>
  <c r="AF147" i="1"/>
  <c r="E59" i="1"/>
  <c r="O59" i="1" s="1"/>
  <c r="AP70" i="1"/>
  <c r="AD70" i="1"/>
  <c r="AP69" i="1"/>
  <c r="AL69" i="1" s="1"/>
  <c r="AD69" i="1"/>
  <c r="AB60" i="1"/>
  <c r="I2" i="2" s="1"/>
  <c r="AH71" i="1"/>
  <c r="AJ71" i="1" s="1"/>
  <c r="AJ180" i="1"/>
  <c r="Z181" i="1"/>
  <c r="D15" i="2"/>
  <c r="E12" i="2"/>
  <c r="E14" i="2"/>
  <c r="E15" i="2"/>
  <c r="E13" i="2"/>
  <c r="D10" i="2"/>
  <c r="E11" i="2"/>
  <c r="E10" i="2"/>
  <c r="D12" i="2"/>
  <c r="D11" i="2"/>
  <c r="D14" i="2"/>
  <c r="D13" i="2"/>
  <c r="C83" i="1"/>
  <c r="X82" i="1" s="1"/>
  <c r="E5" i="2" s="1"/>
  <c r="X99" i="1"/>
  <c r="C85" i="1"/>
  <c r="X84" i="1" s="1"/>
  <c r="E6" i="2" s="1"/>
  <c r="C90" i="1"/>
  <c r="W90" i="1" s="1"/>
  <c r="D9" i="2" s="1"/>
  <c r="X98" i="1"/>
  <c r="C86" i="1"/>
  <c r="W86" i="1" s="1"/>
  <c r="D7" i="2" s="1"/>
  <c r="C82" i="1"/>
  <c r="C89" i="1"/>
  <c r="X88" i="1" s="1"/>
  <c r="E8" i="2" s="1"/>
  <c r="X86" i="1"/>
  <c r="E7" i="2" s="1"/>
  <c r="X80" i="1"/>
  <c r="E4" i="2" s="1"/>
  <c r="X90" i="1"/>
  <c r="E9" i="2" s="1"/>
  <c r="C80" i="1"/>
  <c r="C88" i="1"/>
  <c r="W88" i="1" s="1"/>
  <c r="D8" i="2" s="1"/>
  <c r="X97" i="1"/>
  <c r="C99" i="1" s="1"/>
  <c r="X147" i="1" s="1"/>
  <c r="C84" i="1"/>
  <c r="W84" i="1" s="1"/>
  <c r="D6" i="2" s="1"/>
  <c r="E61" i="1"/>
  <c r="K61" i="1"/>
  <c r="K63" i="1"/>
  <c r="AJ70" i="1"/>
  <c r="O60" i="1"/>
  <c r="K59" i="1"/>
  <c r="O58" i="1"/>
  <c r="O62" i="1"/>
  <c r="X70" i="1"/>
  <c r="C60" i="1"/>
  <c r="W60" i="1" s="1"/>
  <c r="D2" i="2" s="1"/>
  <c r="X71" i="1"/>
  <c r="C58" i="1"/>
  <c r="W58" i="1" s="1"/>
  <c r="D1" i="2" s="1"/>
  <c r="C63" i="1"/>
  <c r="AB62" i="1"/>
  <c r="I3" i="2" s="1"/>
  <c r="C62" i="1"/>
  <c r="W62" i="1" s="1"/>
  <c r="D3" i="2" s="1"/>
  <c r="K163" i="1"/>
  <c r="C59" i="1"/>
  <c r="X58" i="1" s="1"/>
  <c r="E1" i="2" s="1"/>
  <c r="AB164" i="1"/>
  <c r="I22" i="2" s="1"/>
  <c r="X69" i="1"/>
  <c r="C61" i="1"/>
  <c r="X60" i="1" s="1"/>
  <c r="E2" i="2" s="1"/>
  <c r="AB160" i="1"/>
  <c r="I20" i="2" s="1"/>
  <c r="AB58" i="1"/>
  <c r="I1" i="2" s="1"/>
  <c r="O63" i="1"/>
  <c r="C98" i="1" l="1"/>
  <c r="X140" i="1" s="1"/>
  <c r="AQ69" i="1"/>
  <c r="AL70" i="1"/>
  <c r="AQ70" i="1" s="1"/>
  <c r="O61" i="1"/>
  <c r="AP71" i="1"/>
  <c r="AL71" i="1" s="1"/>
  <c r="AD71" i="1"/>
  <c r="C100" i="1"/>
  <c r="X180" i="1" s="1"/>
  <c r="Z180" i="1" s="1"/>
  <c r="W82" i="1"/>
  <c r="D5" i="2" s="1"/>
  <c r="W80" i="1"/>
  <c r="D4" i="2" s="1"/>
  <c r="C97" i="1"/>
  <c r="X137" i="1" s="1"/>
  <c r="X62" i="1"/>
  <c r="E3" i="2" s="1"/>
  <c r="AQ71" i="1" l="1"/>
  <c r="W71" i="1" s="1"/>
  <c r="W69" i="1" l="1"/>
  <c r="W70" i="1"/>
  <c r="M70" i="1" l="1"/>
  <c r="Q71" i="1"/>
  <c r="AB146" i="1" s="1"/>
  <c r="I71" i="1"/>
  <c r="K70" i="1"/>
  <c r="C69" i="1"/>
  <c r="X136" i="1" s="1"/>
  <c r="M71" i="1"/>
  <c r="K69" i="1"/>
  <c r="I70" i="1"/>
  <c r="O70" i="1"/>
  <c r="Z139" i="1" s="1"/>
  <c r="S69" i="1"/>
  <c r="AD136" i="1" s="1"/>
  <c r="C71" i="1"/>
  <c r="X146" i="1" s="1"/>
  <c r="I69" i="1"/>
  <c r="Q70" i="1"/>
  <c r="AB139" i="1" s="1"/>
  <c r="E69" i="1"/>
  <c r="K71" i="1"/>
  <c r="M69" i="1"/>
  <c r="S70" i="1"/>
  <c r="AD139" i="1" s="1"/>
  <c r="S71" i="1"/>
  <c r="AD146" i="1" s="1"/>
  <c r="C70" i="1"/>
  <c r="X139" i="1" s="1"/>
  <c r="E71" i="1"/>
  <c r="Q69" i="1"/>
  <c r="AB136" i="1" s="1"/>
  <c r="E70" i="1"/>
  <c r="O71" i="1"/>
  <c r="Z146" i="1" s="1"/>
  <c r="O69" i="1"/>
  <c r="Z136" i="1" s="1"/>
  <c r="AF136" i="1" l="1"/>
  <c r="AF146" i="1"/>
  <c r="AF139" i="1"/>
  <c r="W147" i="1" l="1"/>
  <c r="W146" i="1"/>
  <c r="W148" i="1"/>
  <c r="X143" i="1" l="1"/>
  <c r="X142" i="1"/>
  <c r="AD143" i="1"/>
  <c r="AD142" i="1"/>
  <c r="AB142" i="1"/>
  <c r="Z142" i="1"/>
  <c r="AB143" i="1"/>
  <c r="Z143" i="1"/>
  <c r="C147" i="1"/>
  <c r="X179" i="1" s="1"/>
  <c r="Z179" i="1" s="1"/>
  <c r="AF143" i="1" l="1"/>
  <c r="AF142" i="1"/>
  <c r="W143" i="1" l="1"/>
  <c r="W142" i="1"/>
  <c r="W140" i="1"/>
  <c r="W141" i="1"/>
  <c r="W136" i="1"/>
  <c r="W138" i="1"/>
  <c r="W137" i="1"/>
  <c r="W139" i="1"/>
  <c r="C144" i="1" l="1"/>
  <c r="C157" i="1" s="1"/>
  <c r="C141" i="1"/>
  <c r="C156" i="1" s="1"/>
  <c r="C140" i="1"/>
  <c r="C154" i="1" s="1"/>
  <c r="C143" i="1"/>
  <c r="C159" i="1" s="1"/>
  <c r="X158" i="1" s="1"/>
  <c r="E19" i="2" s="1"/>
  <c r="C139" i="1"/>
  <c r="C152" i="1" s="1"/>
  <c r="C142" i="1"/>
  <c r="C158" i="1" s="1"/>
  <c r="C145" i="1"/>
  <c r="C155" i="1" s="1"/>
  <c r="X154" i="1" s="1"/>
  <c r="E17" i="2" s="1"/>
  <c r="C146" i="1"/>
  <c r="C153" i="1" s="1"/>
  <c r="C163" i="1" l="1"/>
  <c r="C165" i="1" s="1"/>
  <c r="X178" i="1"/>
  <c r="Z178" i="1" s="1"/>
  <c r="W158" i="1"/>
  <c r="D19" i="2" s="1"/>
  <c r="W152" i="1"/>
  <c r="D16" i="2" s="1"/>
  <c r="C160" i="1"/>
  <c r="C161" i="1"/>
  <c r="W154" i="1"/>
  <c r="D17" i="2" s="1"/>
  <c r="X175" i="1"/>
  <c r="Z175" i="1" s="1"/>
  <c r="X152" i="1"/>
  <c r="E16" i="2" s="1"/>
  <c r="X176" i="1"/>
  <c r="Z176" i="1" s="1"/>
  <c r="W156" i="1"/>
  <c r="D18" i="2" s="1"/>
  <c r="X177" i="1"/>
  <c r="Z177" i="1" s="1"/>
  <c r="C162" i="1"/>
  <c r="X156" i="1"/>
  <c r="E18" i="2" s="1"/>
  <c r="X162" i="1" l="1"/>
  <c r="E21" i="2" s="1"/>
  <c r="X173" i="1"/>
  <c r="Z173" i="1" s="1"/>
  <c r="X160" i="1"/>
  <c r="E20" i="2" s="1"/>
  <c r="W162" i="1"/>
  <c r="D21" i="2" s="1"/>
  <c r="X174" i="1"/>
  <c r="Z174" i="1" s="1"/>
  <c r="C164" i="1"/>
  <c r="AD175" i="1" s="1"/>
  <c r="W160" i="1"/>
  <c r="D20" i="2" s="1"/>
  <c r="X164" i="1"/>
  <c r="E22" i="2" s="1"/>
  <c r="AP180" i="1" l="1"/>
  <c r="AL180" i="1" s="1"/>
  <c r="AQ180" i="1" s="1"/>
  <c r="X171" i="1"/>
  <c r="AD171" i="1" s="1"/>
  <c r="AP174" i="1"/>
  <c r="AL174" i="1" s="1"/>
  <c r="AN174" i="1"/>
  <c r="AD174" i="1"/>
  <c r="AH174" i="1"/>
  <c r="AD173" i="1"/>
  <c r="AH173" i="1"/>
  <c r="AF173" i="1"/>
  <c r="AP173" i="1"/>
  <c r="AL173" i="1" s="1"/>
  <c r="AN173" i="1"/>
  <c r="AF174" i="1"/>
  <c r="W164" i="1"/>
  <c r="D22" i="2" s="1"/>
  <c r="X172" i="1"/>
  <c r="AF175" i="1"/>
  <c r="AN175" i="1"/>
  <c r="AD176" i="1"/>
  <c r="AP177" i="1"/>
  <c r="AL177" i="1" s="1"/>
  <c r="AH177" i="1"/>
  <c r="AN178" i="1"/>
  <c r="AH178" i="1"/>
  <c r="AP178" i="1"/>
  <c r="AL178" i="1" s="1"/>
  <c r="AF179" i="1"/>
  <c r="AH176" i="1"/>
  <c r="AH179" i="1"/>
  <c r="AN179" i="1"/>
  <c r="AP181" i="1"/>
  <c r="AL181" i="1" s="1"/>
  <c r="AQ181" i="1" s="1"/>
  <c r="AN176" i="1"/>
  <c r="AP176" i="1"/>
  <c r="AL176" i="1" s="1"/>
  <c r="AN177" i="1"/>
  <c r="AF178" i="1"/>
  <c r="AF176" i="1"/>
  <c r="AF177" i="1"/>
  <c r="AH175" i="1"/>
  <c r="AP175" i="1"/>
  <c r="AL175" i="1" s="1"/>
  <c r="AD178" i="1"/>
  <c r="AP179" i="1"/>
  <c r="AL179" i="1" s="1"/>
  <c r="AD179" i="1"/>
  <c r="AD177" i="1"/>
  <c r="AF171" i="1"/>
  <c r="AN171" i="1"/>
  <c r="Z171" i="1" l="1"/>
  <c r="AH171" i="1"/>
  <c r="C171" i="1" s="1"/>
  <c r="AP171" i="1"/>
  <c r="AL171" i="1" s="1"/>
  <c r="AJ176" i="1"/>
  <c r="AQ176" i="1" s="1"/>
  <c r="AJ174" i="1"/>
  <c r="AQ174" i="1" s="1"/>
  <c r="AJ173" i="1"/>
  <c r="AQ173" i="1" s="1"/>
  <c r="AJ178" i="1"/>
  <c r="AQ178" i="1" s="1"/>
  <c r="AJ177" i="1"/>
  <c r="AQ177" i="1" s="1"/>
  <c r="W181" i="1"/>
  <c r="W180" i="1"/>
  <c r="AJ179" i="1"/>
  <c r="AQ179" i="1" s="1"/>
  <c r="AJ175" i="1"/>
  <c r="AQ175" i="1" s="1"/>
  <c r="AN172" i="1"/>
  <c r="AP172" i="1"/>
  <c r="AL172" i="1" s="1"/>
  <c r="AD172" i="1"/>
  <c r="AF172" i="1"/>
  <c r="AH172" i="1"/>
  <c r="Z172" i="1"/>
  <c r="AJ171" i="1" l="1"/>
  <c r="O171" i="1" s="1"/>
  <c r="M171" i="1"/>
  <c r="I171" i="1"/>
  <c r="E171" i="1"/>
  <c r="K171" i="1"/>
  <c r="Q171" i="1"/>
  <c r="S171" i="1"/>
  <c r="W173" i="1"/>
  <c r="W174" i="1"/>
  <c r="W176" i="1"/>
  <c r="W178" i="1"/>
  <c r="W177" i="1"/>
  <c r="W175" i="1"/>
  <c r="W179" i="1"/>
  <c r="K172" i="1"/>
  <c r="S172" i="1"/>
  <c r="M172" i="1"/>
  <c r="E172" i="1"/>
  <c r="C172" i="1"/>
  <c r="I172" i="1"/>
  <c r="Q172" i="1"/>
  <c r="AJ172" i="1"/>
  <c r="O172" i="1" s="1"/>
  <c r="I174" i="1" l="1"/>
  <c r="Q174" i="1"/>
  <c r="S174" i="1"/>
  <c r="C174" i="1"/>
  <c r="C173" i="1"/>
  <c r="I173" i="1"/>
  <c r="K174" i="1"/>
  <c r="O174" i="1"/>
  <c r="M174" i="1"/>
  <c r="E174" i="1"/>
  <c r="C176" i="1"/>
  <c r="S173" i="1"/>
  <c r="K173" i="1"/>
  <c r="M173" i="1"/>
  <c r="C177" i="1"/>
  <c r="O173" i="1"/>
  <c r="E173" i="1"/>
  <c r="O177" i="1"/>
  <c r="O175" i="1"/>
  <c r="E175" i="1"/>
  <c r="Q177" i="1"/>
  <c r="S177" i="1"/>
  <c r="Q176" i="1"/>
  <c r="M178" i="1"/>
  <c r="M175" i="1"/>
  <c r="M176" i="1"/>
  <c r="Q173" i="1"/>
  <c r="E177" i="1"/>
  <c r="C178" i="1"/>
  <c r="O176" i="1"/>
  <c r="S178" i="1"/>
  <c r="K175" i="1"/>
  <c r="S176" i="1"/>
  <c r="Q175" i="1"/>
  <c r="S175" i="1"/>
  <c r="K178" i="1"/>
  <c r="C175" i="1"/>
  <c r="K177" i="1"/>
  <c r="I178" i="1"/>
  <c r="Q178" i="1"/>
  <c r="K176" i="1"/>
  <c r="E176" i="1"/>
  <c r="I176" i="1"/>
  <c r="I175" i="1"/>
  <c r="E178" i="1"/>
  <c r="M177" i="1"/>
  <c r="O178" i="1"/>
  <c r="I177" i="1"/>
  <c r="O179" i="1"/>
  <c r="C179" i="1"/>
  <c r="E180" i="1"/>
  <c r="S181" i="1"/>
  <c r="C181" i="1"/>
  <c r="O181" i="1"/>
  <c r="Q181" i="1"/>
  <c r="M179" i="1"/>
  <c r="K180" i="1"/>
  <c r="K179" i="1"/>
  <c r="M180" i="1"/>
  <c r="I181" i="1"/>
  <c r="I179" i="1"/>
  <c r="C180" i="1"/>
  <c r="S179" i="1"/>
  <c r="E179" i="1"/>
  <c r="O180" i="1"/>
  <c r="I180" i="1"/>
  <c r="K181" i="1"/>
  <c r="Q180" i="1"/>
  <c r="M181" i="1"/>
  <c r="Q179" i="1"/>
  <c r="E181" i="1"/>
  <c r="S180" i="1"/>
</calcChain>
</file>

<file path=xl/comments1.xml><?xml version="1.0" encoding="utf-8"?>
<comments xmlns="http://schemas.openxmlformats.org/spreadsheetml/2006/main">
  <authors>
    <author xml:space="preserve"> </author>
    <author>Volker Schneider</author>
  </authors>
  <commentList>
    <comment ref="B9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z.B. Landesmeisterschaft Freie Partie gr. Billard</t>
        </r>
      </text>
    </comment>
    <comment ref="D12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z.B. 2021/22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Format TT.MM.JJJJ</t>
        </r>
      </text>
    </comment>
    <comment ref="B66" authorId="0" shapeId="0">
      <text>
        <r>
          <rPr>
            <b/>
            <sz val="8"/>
            <color indexed="81"/>
            <rFont val="Tahoma"/>
            <family val="2"/>
          </rPr>
          <t xml:space="preserve"> : </t>
        </r>
        <r>
          <rPr>
            <sz val="10"/>
            <color indexed="81"/>
            <rFont val="Tahoma"/>
            <family val="2"/>
          </rPr>
          <t>Anzeige wenn alle Spiele gespielt sind</t>
        </r>
      </text>
    </comment>
    <comment ref="W68" authorId="0" shapeId="0">
      <text>
        <r>
          <rPr>
            <b/>
            <sz val="8"/>
            <color indexed="81"/>
            <rFont val="Tahoma"/>
            <family val="2"/>
          </rPr>
          <t xml:space="preserve"> : </t>
        </r>
        <r>
          <rPr>
            <sz val="10"/>
            <color indexed="81"/>
            <rFont val="Tahoma"/>
            <family val="2"/>
          </rPr>
          <t>Anzeige wenn alle Spiele gespielt sind</t>
        </r>
      </text>
    </comment>
    <comment ref="AL68" authorId="0" shapeId="0">
      <text>
        <r>
          <rPr>
            <b/>
            <sz val="8"/>
            <color indexed="81"/>
            <rFont val="Tahoma"/>
            <family val="2"/>
          </rPr>
          <t xml:space="preserve"> : </t>
        </r>
        <r>
          <rPr>
            <sz val="10"/>
            <color indexed="81"/>
            <rFont val="Tahoma"/>
            <family val="2"/>
          </rPr>
          <t>Anzeige wenn alle Spiele gespielt sind</t>
        </r>
      </text>
    </comment>
    <comment ref="B94" authorId="0" shapeId="0">
      <text>
        <r>
          <rPr>
            <b/>
            <sz val="8"/>
            <color indexed="81"/>
            <rFont val="Tahoma"/>
            <family val="2"/>
          </rPr>
          <t xml:space="preserve"> : </t>
        </r>
        <r>
          <rPr>
            <sz val="10"/>
            <color indexed="81"/>
            <rFont val="Tahoma"/>
            <family val="2"/>
          </rPr>
          <t>Anzeige wenn alle Spiele gespielt sind</t>
        </r>
      </text>
    </comment>
    <comment ref="W96" authorId="0" shapeId="0">
      <text>
        <r>
          <rPr>
            <b/>
            <sz val="8"/>
            <color indexed="81"/>
            <rFont val="Tahoma"/>
            <family val="2"/>
          </rPr>
          <t xml:space="preserve"> : </t>
        </r>
        <r>
          <rPr>
            <sz val="10"/>
            <color indexed="81"/>
            <rFont val="Tahoma"/>
            <family val="2"/>
          </rPr>
          <t>Anzeige wenn alle Spiele gespielt sind</t>
        </r>
      </text>
    </comment>
    <comment ref="AL96" authorId="0" shapeId="0">
      <text>
        <r>
          <rPr>
            <b/>
            <sz val="8"/>
            <color indexed="81"/>
            <rFont val="Tahoma"/>
            <family val="2"/>
          </rPr>
          <t xml:space="preserve"> : </t>
        </r>
        <r>
          <rPr>
            <sz val="10"/>
            <color indexed="81"/>
            <rFont val="Tahoma"/>
            <family val="2"/>
          </rPr>
          <t>Anzeige wenn alle Spiele gespielt sind</t>
        </r>
      </text>
    </comment>
    <comment ref="B123" authorId="0" shapeId="0">
      <text>
        <r>
          <rPr>
            <b/>
            <sz val="8"/>
            <color indexed="81"/>
            <rFont val="Tahoma"/>
            <family val="2"/>
          </rPr>
          <t xml:space="preserve"> : </t>
        </r>
        <r>
          <rPr>
            <sz val="10"/>
            <color indexed="81"/>
            <rFont val="Tahoma"/>
            <family val="2"/>
          </rPr>
          <t>Anzeige wenn alle Spiele gespielt sind</t>
        </r>
      </text>
    </comment>
    <comment ref="W125" authorId="0" shapeId="0">
      <text>
        <r>
          <rPr>
            <b/>
            <sz val="8"/>
            <color indexed="81"/>
            <rFont val="Tahoma"/>
            <family val="2"/>
          </rPr>
          <t xml:space="preserve"> : </t>
        </r>
        <r>
          <rPr>
            <sz val="10"/>
            <color indexed="81"/>
            <rFont val="Tahoma"/>
            <family val="2"/>
          </rPr>
          <t>Anzeige wenn alle Spiele gespielt sind</t>
        </r>
      </text>
    </comment>
    <comment ref="AL125" authorId="0" shapeId="0">
      <text>
        <r>
          <rPr>
            <b/>
            <sz val="8"/>
            <color indexed="81"/>
            <rFont val="Tahoma"/>
            <family val="2"/>
          </rPr>
          <t xml:space="preserve"> : </t>
        </r>
        <r>
          <rPr>
            <sz val="10"/>
            <color indexed="81"/>
            <rFont val="Tahoma"/>
            <family val="2"/>
          </rPr>
          <t>Anzeige wenn alle Spiele gespielt sind</t>
        </r>
      </text>
    </comment>
    <comment ref="B149" authorId="1" shapeId="0">
      <text>
        <r>
          <rPr>
            <b/>
            <sz val="9"/>
            <color indexed="81"/>
            <rFont val="Segoe UI"/>
            <family val="2"/>
          </rPr>
          <t>Volker Schneider:</t>
        </r>
        <r>
          <rPr>
            <sz val="9"/>
            <color indexed="81"/>
            <rFont val="Segoe UI"/>
            <family val="2"/>
          </rPr>
          <t xml:space="preserve">
Anzeige der korrekten Spielpaarungen wenn alle Ergebnisse der Gruppenspiele eingegeben wurden.</t>
        </r>
      </text>
    </comment>
    <comment ref="B168" authorId="0" shapeId="0">
      <text>
        <r>
          <rPr>
            <b/>
            <sz val="8"/>
            <color indexed="81"/>
            <rFont val="Tahoma"/>
            <family val="2"/>
          </rPr>
          <t xml:space="preserve"> : </t>
        </r>
        <r>
          <rPr>
            <sz val="8"/>
            <color indexed="81"/>
            <rFont val="Tahoma"/>
            <family val="2"/>
          </rPr>
          <t>korrekte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Tahoma"/>
            <family val="2"/>
          </rPr>
          <t>Anzeige wenn alle Spiele gespielt sind</t>
        </r>
      </text>
    </comment>
  </commentList>
</comments>
</file>

<file path=xl/sharedStrings.xml><?xml version="1.0" encoding="utf-8"?>
<sst xmlns="http://schemas.openxmlformats.org/spreadsheetml/2006/main" count="305" uniqueCount="113">
  <si>
    <r>
      <t xml:space="preserve">Für eine Partie werden bei Spieler 1 </t>
    </r>
    <r>
      <rPr>
        <b/>
        <sz val="10"/>
        <rFont val="Arial"/>
        <family val="2"/>
      </rPr>
      <t>Bälle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Aufnahmen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Höchstserie</t>
    </r>
    <r>
      <rPr>
        <sz val="10"/>
        <rFont val="Arial"/>
        <family val="2"/>
      </rPr>
      <t xml:space="preserve"> eingegeben. Bei Spieler 2 werden nur </t>
    </r>
    <r>
      <rPr>
        <b/>
        <sz val="10"/>
        <rFont val="Arial"/>
        <family val="2"/>
      </rPr>
      <t>Bälle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Höchstserie</t>
    </r>
    <r>
      <rPr>
        <sz val="10"/>
        <rFont val="Arial"/>
        <family val="2"/>
      </rPr>
      <t xml:space="preserve"> eingegeben. Die Partiepunkte werden errechnet und die Aufnahmen von Spieler 2 automatisch eingetragen. Wird die Distanz überschritten, wird eine entsprechende Meldung angezeigt.</t>
    </r>
  </si>
  <si>
    <t>Spielergebnisse 
bei der Endrunde:</t>
  </si>
  <si>
    <t>Saison:</t>
  </si>
  <si>
    <t>Punkte:</t>
  </si>
  <si>
    <t>Aufnahmen:</t>
  </si>
  <si>
    <t>Austragungsort:</t>
  </si>
  <si>
    <t>Datum:</t>
  </si>
  <si>
    <t>Ausrichter:</t>
  </si>
  <si>
    <t>Teilnehmer:</t>
  </si>
  <si>
    <t>Nr.</t>
  </si>
  <si>
    <t>Name</t>
  </si>
  <si>
    <t>Vorname</t>
  </si>
  <si>
    <t>Verein</t>
  </si>
  <si>
    <t>Bälle</t>
  </si>
  <si>
    <t>GD</t>
  </si>
  <si>
    <t>HS</t>
  </si>
  <si>
    <t>Aufn.</t>
  </si>
  <si>
    <t>Rang</t>
  </si>
  <si>
    <t>BED</t>
  </si>
  <si>
    <t>Ermittlung Rang</t>
  </si>
  <si>
    <t>Ermittlung BED</t>
  </si>
  <si>
    <t>Partie-
Punkte</t>
  </si>
  <si>
    <t>Spiel</t>
  </si>
  <si>
    <t>Gruppe A</t>
  </si>
  <si>
    <t>Gruppe B</t>
  </si>
  <si>
    <t>Spieler-Nr.</t>
  </si>
  <si>
    <t>Endrunde</t>
  </si>
  <si>
    <t>HF 1</t>
  </si>
  <si>
    <t>HF 2</t>
  </si>
  <si>
    <t>Finale</t>
  </si>
  <si>
    <t>A1</t>
  </si>
  <si>
    <t>A2</t>
  </si>
  <si>
    <t>B1</t>
  </si>
  <si>
    <t>B2</t>
  </si>
  <si>
    <t>S HF1</t>
  </si>
  <si>
    <t>S HF2</t>
  </si>
  <si>
    <t>Halbfinale</t>
  </si>
  <si>
    <t>Zwischenstand:</t>
  </si>
  <si>
    <t>Rangliste:</t>
  </si>
  <si>
    <t>Spielergebnisse:</t>
  </si>
  <si>
    <t>Anleitung zum Ausfüllen des Spielberichts</t>
  </si>
  <si>
    <t>Der Spielbericht ist mit Schreibschutz versehen. Die Schriftgröße in Zellen kann angepasst werden. Durch Drücken der TAB-Taste springt man von Eingabefeld zu Eingabefeld. Bei Zellen mit kleinen roten Dreiecken oben rechts sind Kommentare hinterlegt.</t>
  </si>
  <si>
    <t>Titel:</t>
  </si>
  <si>
    <t>Den angezeigten Text ersetzen durch z.B. Landesmeisterschaft Freie Partie kl. Billard, oder Qualifikation zur LM Cadre 35/2</t>
  </si>
  <si>
    <t>Ranglisten:</t>
  </si>
  <si>
    <t>Die Ranglisten werden erst angezeigt, wenn alle Spiele einer Gruppe oder des Turniers gespielt sind. In der Tabelle rechts neben den Ranglisten kann der Zwischenstand abgelesen werden (nicht im Druckbereich).</t>
  </si>
  <si>
    <t>Druckbereich:</t>
  </si>
  <si>
    <r>
      <t xml:space="preserve">Vollständig ausfüllen </t>
    </r>
    <r>
      <rPr>
        <b/>
        <u/>
        <sz val="10"/>
        <rFont val="Arial"/>
        <family val="2"/>
      </rPr>
      <t>gemäß Einladung</t>
    </r>
    <r>
      <rPr>
        <sz val="10"/>
        <rFont val="Arial"/>
        <family val="2"/>
      </rPr>
      <t>. Wenn Eingaben fehlen werden keine Ranglisten erstellt.</t>
    </r>
  </si>
  <si>
    <t>Blatt CSV:</t>
  </si>
  <si>
    <t>Dient zum Ergebnisimport in die Billardarea und wird nicht bearbeitet.</t>
  </si>
  <si>
    <t>Spielergebnisse 
bei den Gruppenspielen:</t>
  </si>
  <si>
    <t>Technik</t>
  </si>
  <si>
    <t>Dreiband</t>
  </si>
  <si>
    <t>Sparte:</t>
  </si>
  <si>
    <t>Durch wählen der Sparte werden die GDs bei Auswahl von Technik (Freie Partie, Cadre oder Einband) auf 2 Nachkommastellen und bei Auswahl von Dreiband auf 3 Nachkommastellen gekürzt und angezeigt.</t>
  </si>
  <si>
    <t>S1</t>
  </si>
  <si>
    <t>S2</t>
  </si>
  <si>
    <t>HS1</t>
  </si>
  <si>
    <t>HS2</t>
  </si>
  <si>
    <t>PP-GD-BED-HS/GD-HS</t>
  </si>
  <si>
    <t>Bewertung</t>
  </si>
  <si>
    <t>Runde</t>
  </si>
  <si>
    <t>Gruppensp.:</t>
  </si>
  <si>
    <t>Finalrunde:</t>
  </si>
  <si>
    <t>Gemäß Einladung eingeben. Auf die Distanz wird bei der Eingabe der Spielergebnisse zugegriffen um Fehleingaben zu erkennen. Solange die Spieldistanz nicht eingegeben ist erscheint die Meldung 
"&lt;-- bitte Spieldistanz eing. !"</t>
  </si>
  <si>
    <t>Distanzen:</t>
  </si>
  <si>
    <t xml:space="preserve">getestet am </t>
  </si>
  <si>
    <t>Gruppe C</t>
  </si>
  <si>
    <t>VF1</t>
  </si>
  <si>
    <t>VF2</t>
  </si>
  <si>
    <t>VF3</t>
  </si>
  <si>
    <t>VF4</t>
  </si>
  <si>
    <t>VF GD1</t>
  </si>
  <si>
    <t>VF GD8</t>
  </si>
  <si>
    <t>VF GD2</t>
  </si>
  <si>
    <t>VF GD7</t>
  </si>
  <si>
    <t>VF GD3</t>
  </si>
  <si>
    <t>VF GD6</t>
  </si>
  <si>
    <t>VF GD4</t>
  </si>
  <si>
    <t>VF GD5</t>
  </si>
  <si>
    <t>S VF1</t>
  </si>
  <si>
    <t>S VF2</t>
  </si>
  <si>
    <t>S VF3</t>
  </si>
  <si>
    <t>S VF4</t>
  </si>
  <si>
    <t>F-1</t>
  </si>
  <si>
    <t>F-2</t>
  </si>
  <si>
    <t>HF1-2</t>
  </si>
  <si>
    <t>HF2-2</t>
  </si>
  <si>
    <t>VF1-2</t>
  </si>
  <si>
    <t>VF2-2</t>
  </si>
  <si>
    <t>VF3-2</t>
  </si>
  <si>
    <t>VF4-2</t>
  </si>
  <si>
    <t>dritter 3.</t>
  </si>
  <si>
    <t>B-4</t>
  </si>
  <si>
    <t>C-4</t>
  </si>
  <si>
    <t>Viertelfinale</t>
  </si>
  <si>
    <t>Setztabelle für Viertelfinale</t>
  </si>
  <si>
    <t>Spiel-Paarungen</t>
  </si>
  <si>
    <t>-</t>
  </si>
  <si>
    <t>Tabelle für Setzliste Vierelfinale</t>
  </si>
  <si>
    <t>Rang-Ermittlung</t>
  </si>
  <si>
    <t>C1</t>
  </si>
  <si>
    <t>C2</t>
  </si>
  <si>
    <t>A3</t>
  </si>
  <si>
    <t>B3</t>
  </si>
  <si>
    <t>C3</t>
  </si>
  <si>
    <r>
      <t xml:space="preserve">Für Spieler 1 werden </t>
    </r>
    <r>
      <rPr>
        <b/>
        <sz val="10"/>
        <rFont val="Arial"/>
        <family val="2"/>
      </rPr>
      <t>Bälle, Aufnahmen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Höchstserie</t>
    </r>
    <r>
      <rPr>
        <sz val="10"/>
        <rFont val="Arial"/>
        <family val="2"/>
      </rPr>
      <t xml:space="preserve"> eingegeben. Bei Spieler 2 werden nur </t>
    </r>
    <r>
      <rPr>
        <b/>
        <sz val="10"/>
        <rFont val="Arial"/>
        <family val="2"/>
      </rPr>
      <t>Bälle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Höchstserie</t>
    </r>
    <r>
      <rPr>
        <sz val="10"/>
        <rFont val="Arial"/>
        <family val="2"/>
      </rPr>
      <t xml:space="preserve"> eingegeben. Die Partiepunkte werden errechnet und die Aufnahmen automatisch eingetragen. Bei Unentschieden nach der Spieldistanz gemäß Einladung zum Turnier vorgehen (Verlängerung). Dem Gewinner der Verlängerung wird 1 Ball zum Ergebnis nach Erreichen der Spieldistanz addiert.</t>
    </r>
  </si>
  <si>
    <t>Der Druckbereich ist eingestellt und umfasst 5 Seiten.</t>
  </si>
  <si>
    <t>Möglichkeit von BED 0 berücksichtigt</t>
  </si>
  <si>
    <t>Rangliste Dritte</t>
  </si>
  <si>
    <t>GD-BED-HS</t>
  </si>
  <si>
    <t>Version 4</t>
  </si>
  <si>
    <t>Eingabe Meisterschaft und Disziplin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</si>
</sst>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2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b/>
      <u/>
      <sz val="18"/>
      <name val="Arial"/>
      <family val="2"/>
    </font>
    <font>
      <sz val="10"/>
      <color indexed="81"/>
      <name val="Tahoma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8"/>
      <name val="Verdana"/>
      <family val="2"/>
    </font>
    <font>
      <sz val="10"/>
      <name val="Arial"/>
      <family val="2"/>
    </font>
    <font>
      <sz val="12"/>
      <color theme="0"/>
      <name val="Arial"/>
      <family val="2"/>
    </font>
    <font>
      <b/>
      <sz val="10"/>
      <color rgb="FF0066FF"/>
      <name val="Arial"/>
      <family val="2"/>
    </font>
    <font>
      <sz val="10"/>
      <color rgb="FF0066FF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20" fillId="0" borderId="0" applyFont="0" applyFill="0" applyBorder="0" applyAlignment="0" applyProtection="0"/>
    <xf numFmtId="0" fontId="1" fillId="0" borderId="0"/>
    <xf numFmtId="1" fontId="1" fillId="0" borderId="0"/>
    <xf numFmtId="0" fontId="1" fillId="0" borderId="0"/>
  </cellStyleXfs>
  <cellXfs count="21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13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vertical="center"/>
    </xf>
    <xf numFmtId="1" fontId="1" fillId="0" borderId="0" xfId="3" applyFont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Alignment="1"/>
    <xf numFmtId="0" fontId="1" fillId="0" borderId="0" xfId="2"/>
    <xf numFmtId="0" fontId="10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" fillId="0" borderId="0" xfId="2" applyFont="1" applyAlignment="1">
      <alignment horizontal="left" vertical="top" wrapText="1"/>
    </xf>
    <xf numFmtId="0" fontId="1" fillId="0" borderId="0" xfId="2" applyAlignment="1">
      <alignment horizontal="left" vertical="top" wrapText="1"/>
    </xf>
    <xf numFmtId="0" fontId="21" fillId="0" borderId="0" xfId="0" applyFont="1" applyBorder="1" applyAlignment="1" applyProtection="1">
      <alignment horizontal="left" vertical="center"/>
      <protection locked="0"/>
    </xf>
    <xf numFmtId="0" fontId="22" fillId="0" borderId="0" xfId="2" applyFont="1" applyAlignment="1">
      <alignment vertical="top"/>
    </xf>
    <xf numFmtId="0" fontId="23" fillId="0" borderId="0" xfId="2" applyFont="1"/>
    <xf numFmtId="0" fontId="22" fillId="0" borderId="0" xfId="2" applyFont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4" fillId="0" borderId="0" xfId="0" applyFont="1"/>
    <xf numFmtId="14" fontId="24" fillId="0" borderId="0" xfId="0" applyNumberFormat="1" applyFont="1"/>
    <xf numFmtId="0" fontId="25" fillId="0" borderId="0" xfId="0" applyFont="1"/>
    <xf numFmtId="0" fontId="26" fillId="0" borderId="0" xfId="0" applyFont="1"/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/>
    <xf numFmtId="0" fontId="27" fillId="0" borderId="0" xfId="0" applyFont="1" applyAlignme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164" fontId="24" fillId="0" borderId="0" xfId="0" applyNumberFormat="1" applyFont="1"/>
    <xf numFmtId="1" fontId="24" fillId="0" borderId="0" xfId="0" applyNumberFormat="1" applyFont="1"/>
    <xf numFmtId="0" fontId="14" fillId="0" borderId="9" xfId="0" applyFont="1" applyBorder="1" applyAlignment="1"/>
    <xf numFmtId="0" fontId="14" fillId="0" borderId="0" xfId="0" applyFont="1" applyAlignment="1"/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7" fillId="0" borderId="0" xfId="0" applyFont="1" applyAlignment="1"/>
    <xf numFmtId="0" fontId="1" fillId="0" borderId="0" xfId="0" applyFont="1" applyAlignment="1">
      <alignment horizontal="center"/>
    </xf>
    <xf numFmtId="0" fontId="29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9" fillId="0" borderId="0" xfId="0" applyFont="1"/>
    <xf numFmtId="14" fontId="29" fillId="0" borderId="0" xfId="0" applyNumberFormat="1" applyFont="1"/>
    <xf numFmtId="14" fontId="29" fillId="0" borderId="0" xfId="0" applyNumberFormat="1" applyFont="1" applyFill="1"/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Alignment="1"/>
    <xf numFmtId="0" fontId="29" fillId="0" borderId="0" xfId="0" applyFont="1" applyBorder="1" applyAlignment="1">
      <alignment horizontal="center"/>
    </xf>
    <xf numFmtId="0" fontId="21" fillId="0" borderId="0" xfId="0" applyFont="1"/>
    <xf numFmtId="0" fontId="29" fillId="0" borderId="0" xfId="0" applyFont="1" applyBorder="1"/>
    <xf numFmtId="0" fontId="29" fillId="0" borderId="0" xfId="0" applyFont="1" applyAlignment="1"/>
    <xf numFmtId="1" fontId="29" fillId="0" borderId="0" xfId="0" applyNumberFormat="1" applyFont="1" applyBorder="1"/>
    <xf numFmtId="0" fontId="29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164" fontId="24" fillId="0" borderId="0" xfId="0" applyNumberFormat="1" applyFont="1" applyFill="1"/>
    <xf numFmtId="0" fontId="24" fillId="0" borderId="0" xfId="0" applyFont="1" applyFill="1"/>
    <xf numFmtId="0" fontId="1" fillId="0" borderId="0" xfId="2" applyFont="1" applyAlignment="1">
      <alignment horizontal="left" vertical="top" wrapText="1"/>
    </xf>
    <xf numFmtId="0" fontId="1" fillId="0" borderId="0" xfId="2" applyAlignment="1">
      <alignment horizontal="left" vertical="top" wrapText="1"/>
    </xf>
    <xf numFmtId="0" fontId="1" fillId="0" borderId="0" xfId="4" applyFont="1" applyAlignment="1">
      <alignment horizontal="left" vertical="top" wrapText="1"/>
    </xf>
    <xf numFmtId="0" fontId="1" fillId="0" borderId="0" xfId="2" applyFont="1" applyAlignment="1">
      <alignment horizontal="left"/>
    </xf>
    <xf numFmtId="0" fontId="1" fillId="0" borderId="0" xfId="2" applyAlignment="1">
      <alignment horizontal="left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1" fontId="29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164" fontId="29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64" fontId="1" fillId="0" borderId="10" xfId="1" applyNumberFormat="1" applyFont="1" applyBorder="1" applyAlignment="1">
      <alignment horizontal="center" vertical="center"/>
    </xf>
    <xf numFmtId="164" fontId="1" fillId="0" borderId="11" xfId="1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4" fontId="29" fillId="0" borderId="0" xfId="0" applyNumberFormat="1" applyFont="1" applyAlignment="1">
      <alignment horizont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3" xfId="0" quotePrefix="1" applyFont="1" applyBorder="1" applyAlignment="1">
      <alignment horizontal="center" vertical="center"/>
    </xf>
    <xf numFmtId="0" fontId="16" fillId="0" borderId="2" xfId="0" quotePrefix="1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164" fontId="1" fillId="0" borderId="6" xfId="1" applyNumberFormat="1" applyFont="1" applyBorder="1" applyAlignment="1">
      <alignment horizontal="center" vertical="center"/>
    </xf>
    <xf numFmtId="164" fontId="1" fillId="0" borderId="8" xfId="1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4" fontId="4" fillId="0" borderId="2" xfId="0" applyNumberFormat="1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9" fillId="0" borderId="0" xfId="0" applyFont="1" applyBorder="1" applyAlignment="1">
      <alignment horizontal="center"/>
    </xf>
    <xf numFmtId="2" fontId="29" fillId="0" borderId="0" xfId="0" applyNumberFormat="1" applyFont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164" fontId="1" fillId="0" borderId="20" xfId="1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4" fillId="0" borderId="0" xfId="0" applyFont="1" applyAlignment="1">
      <alignment horizontal="left"/>
    </xf>
    <xf numFmtId="164" fontId="1" fillId="0" borderId="15" xfId="1" applyNumberFormat="1" applyFont="1" applyBorder="1" applyAlignment="1">
      <alignment horizontal="center" vertical="center"/>
    </xf>
    <xf numFmtId="164" fontId="1" fillId="0" borderId="17" xfId="1" applyNumberFormat="1" applyFont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164" fontId="1" fillId="0" borderId="18" xfId="1" applyNumberFormat="1" applyFont="1" applyBorder="1" applyAlignment="1">
      <alignment horizontal="center" vertical="center"/>
    </xf>
    <xf numFmtId="164" fontId="1" fillId="0" borderId="19" xfId="1" applyNumberFormat="1" applyFont="1" applyBorder="1" applyAlignment="1">
      <alignment horizontal="center" vertical="center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left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7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1" fillId="0" borderId="5" xfId="1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164" fontId="29" fillId="0" borderId="0" xfId="0" applyNumberFormat="1" applyFont="1" applyBorder="1" applyAlignment="1">
      <alignment horizontal="center"/>
    </xf>
    <xf numFmtId="1" fontId="29" fillId="0" borderId="0" xfId="0" applyNumberFormat="1" applyFont="1" applyBorder="1" applyAlignment="1">
      <alignment horizontal="center"/>
    </xf>
  </cellXfs>
  <cellStyles count="5">
    <cellStyle name="Prozent" xfId="1" builtinId="5"/>
    <cellStyle name="Standard" xfId="0" builtinId="0"/>
    <cellStyle name="Standard 2" xfId="2"/>
    <cellStyle name="Standard 2 2" xfId="4"/>
    <cellStyle name="Standard_Export 1 GP Heilbronn Ergebnis" xfId="3"/>
  </cellStyles>
  <dxfs count="74"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font>
        <condense val="0"/>
        <extend val="0"/>
        <color indexed="9"/>
      </font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font>
        <condense val="0"/>
        <extend val="0"/>
        <color indexed="9"/>
      </font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2" dropStyle="combo" dx="22" fmlaLink="D23" fmlaRange="$V$3:$V$4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220133</xdr:colOff>
      <xdr:row>0</xdr:row>
      <xdr:rowOff>95250</xdr:rowOff>
    </xdr:from>
    <xdr:to>
      <xdr:col>13</xdr:col>
      <xdr:colOff>251883</xdr:colOff>
      <xdr:row>5</xdr:row>
      <xdr:rowOff>95250</xdr:rowOff>
    </xdr:to>
    <xdr:pic>
      <xdr:nvPicPr>
        <xdr:cNvPr id="1050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95250"/>
          <a:ext cx="36385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22</xdr:row>
          <xdr:rowOff>0</xdr:rowOff>
        </xdr:from>
        <xdr:to>
          <xdr:col>4</xdr:col>
          <xdr:colOff>9525</xdr:colOff>
          <xdr:row>23</xdr:row>
          <xdr:rowOff>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3" sqref="A3"/>
    </sheetView>
  </sheetViews>
  <sheetFormatPr baseColWidth="10" defaultRowHeight="12.75"/>
  <cols>
    <col min="1" max="1" width="24.140625" style="30" customWidth="1"/>
    <col min="2" max="5" width="11.42578125" style="30"/>
    <col min="6" max="6" width="12.42578125" style="30" customWidth="1"/>
    <col min="7" max="16384" width="11.42578125" style="30"/>
  </cols>
  <sheetData>
    <row r="1" spans="1:6" ht="27" customHeight="1">
      <c r="A1" s="101" t="s">
        <v>40</v>
      </c>
      <c r="B1" s="102"/>
      <c r="C1" s="102"/>
      <c r="D1" s="102"/>
      <c r="E1" s="102"/>
      <c r="F1" s="103"/>
    </row>
    <row r="4" spans="1:6" ht="51.75" customHeight="1">
      <c r="A4" s="96" t="s">
        <v>41</v>
      </c>
      <c r="B4" s="97"/>
      <c r="C4" s="97"/>
      <c r="D4" s="97"/>
      <c r="E4" s="97"/>
      <c r="F4" s="97"/>
    </row>
    <row r="6" spans="1:6" ht="29.25" customHeight="1">
      <c r="A6" s="38" t="s">
        <v>42</v>
      </c>
      <c r="B6" s="96" t="s">
        <v>43</v>
      </c>
      <c r="C6" s="97"/>
      <c r="D6" s="97"/>
      <c r="E6" s="97"/>
      <c r="F6" s="97"/>
    </row>
    <row r="7" spans="1:6">
      <c r="A7" s="39"/>
    </row>
    <row r="8" spans="1:6" ht="56.25" customHeight="1">
      <c r="A8" s="38" t="s">
        <v>65</v>
      </c>
      <c r="B8" s="96" t="s">
        <v>64</v>
      </c>
      <c r="C8" s="96"/>
      <c r="D8" s="96"/>
      <c r="E8" s="96"/>
      <c r="F8" s="96"/>
    </row>
    <row r="9" spans="1:6">
      <c r="A9" s="39"/>
    </row>
    <row r="10" spans="1:6" ht="29.25" customHeight="1">
      <c r="A10" s="38" t="s">
        <v>8</v>
      </c>
      <c r="B10" s="96" t="s">
        <v>47</v>
      </c>
      <c r="C10" s="97"/>
      <c r="D10" s="97"/>
      <c r="E10" s="97"/>
      <c r="F10" s="97"/>
    </row>
    <row r="11" spans="1:6">
      <c r="A11" s="38"/>
      <c r="B11" s="35"/>
      <c r="C11" s="36"/>
      <c r="D11" s="36"/>
      <c r="E11" s="36"/>
      <c r="F11" s="36"/>
    </row>
    <row r="12" spans="1:6" ht="54.75" customHeight="1">
      <c r="A12" s="38" t="s">
        <v>53</v>
      </c>
      <c r="B12" s="96" t="s">
        <v>54</v>
      </c>
      <c r="C12" s="96"/>
      <c r="D12" s="96"/>
      <c r="E12" s="96"/>
      <c r="F12" s="96"/>
    </row>
    <row r="13" spans="1:6">
      <c r="A13" s="39"/>
    </row>
    <row r="14" spans="1:6" ht="66" customHeight="1">
      <c r="A14" s="40" t="s">
        <v>50</v>
      </c>
      <c r="B14" s="96" t="s">
        <v>0</v>
      </c>
      <c r="C14" s="97"/>
      <c r="D14" s="97"/>
      <c r="E14" s="97"/>
      <c r="F14" s="97"/>
    </row>
    <row r="15" spans="1:6">
      <c r="A15" s="39"/>
    </row>
    <row r="16" spans="1:6" ht="55.5" customHeight="1">
      <c r="A16" s="38" t="s">
        <v>44</v>
      </c>
      <c r="B16" s="96" t="s">
        <v>45</v>
      </c>
      <c r="C16" s="97"/>
      <c r="D16" s="97"/>
      <c r="E16" s="97"/>
      <c r="F16" s="97"/>
    </row>
    <row r="17" spans="1:6">
      <c r="A17" s="39"/>
    </row>
    <row r="18" spans="1:6" ht="95.25" customHeight="1">
      <c r="A18" s="40" t="s">
        <v>1</v>
      </c>
      <c r="B18" s="98" t="s">
        <v>106</v>
      </c>
      <c r="C18" s="98"/>
      <c r="D18" s="98"/>
      <c r="E18" s="98"/>
      <c r="F18" s="98"/>
    </row>
    <row r="19" spans="1:6">
      <c r="A19" s="39"/>
    </row>
    <row r="20" spans="1:6">
      <c r="A20" s="38" t="s">
        <v>46</v>
      </c>
      <c r="B20" s="99" t="s">
        <v>107</v>
      </c>
      <c r="C20" s="99"/>
      <c r="D20" s="99"/>
      <c r="E20" s="99"/>
      <c r="F20" s="99"/>
    </row>
    <row r="21" spans="1:6">
      <c r="A21" s="39"/>
    </row>
    <row r="22" spans="1:6">
      <c r="A22" s="38" t="s">
        <v>48</v>
      </c>
      <c r="B22" s="100" t="s">
        <v>49</v>
      </c>
      <c r="C22" s="100"/>
      <c r="D22" s="100"/>
      <c r="E22" s="100"/>
      <c r="F22" s="100"/>
    </row>
  </sheetData>
  <sheetProtection password="CD87" sheet="1" objects="1" scenarios="1" selectLockedCells="1" selectUnlockedCells="1"/>
  <mergeCells count="11">
    <mergeCell ref="A1:F1"/>
    <mergeCell ref="A4:F4"/>
    <mergeCell ref="B6:F6"/>
    <mergeCell ref="B8:F8"/>
    <mergeCell ref="B10:F10"/>
    <mergeCell ref="B12:F12"/>
    <mergeCell ref="B16:F16"/>
    <mergeCell ref="B18:F18"/>
    <mergeCell ref="B20:F20"/>
    <mergeCell ref="B22:F22"/>
    <mergeCell ref="B14:F14"/>
  </mergeCells>
  <phoneticPr fontId="19" type="noConversion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4294967293" verticalDpi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Y197"/>
  <sheetViews>
    <sheetView tabSelected="1" topLeftCell="B1" zoomScaleNormal="100" zoomScaleSheetLayoutView="90" workbookViewId="0">
      <selection activeCell="M153" sqref="M153:N153"/>
    </sheetView>
  </sheetViews>
  <sheetFormatPr baseColWidth="10" defaultRowHeight="12.75"/>
  <cols>
    <col min="1" max="1" width="9.28515625" hidden="1" customWidth="1"/>
    <col min="2" max="2" width="10.5703125" customWidth="1"/>
    <col min="3" max="3" width="11.7109375" customWidth="1"/>
    <col min="4" max="4" width="10.7109375" customWidth="1"/>
    <col min="5" max="5" width="5.7109375" customWidth="1"/>
    <col min="6" max="21" width="4.7109375" customWidth="1"/>
    <col min="22" max="22" width="11.7109375" bestFit="1" customWidth="1"/>
    <col min="23" max="23" width="8.42578125" customWidth="1"/>
    <col min="24" max="24" width="11.85546875" customWidth="1"/>
    <col min="25" max="25" width="10.7109375" customWidth="1"/>
    <col min="26" max="41" width="4.7109375" customWidth="1"/>
    <col min="42" max="42" width="16.28515625" hidden="1" customWidth="1"/>
    <col min="43" max="43" width="18" hidden="1" customWidth="1"/>
    <col min="44" max="44" width="22.28515625" hidden="1" customWidth="1"/>
    <col min="45" max="45" width="11.42578125" hidden="1" customWidth="1"/>
  </cols>
  <sheetData>
    <row r="1" spans="2:50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V1" s="79" t="s">
        <v>111</v>
      </c>
      <c r="W1" s="127">
        <v>44585</v>
      </c>
      <c r="X1" s="127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</row>
    <row r="2" spans="2:50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V2" s="80" t="s">
        <v>66</v>
      </c>
      <c r="W2" s="127">
        <v>44585</v>
      </c>
      <c r="X2" s="127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</row>
    <row r="3" spans="2:50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V3" s="81" t="s">
        <v>51</v>
      </c>
      <c r="W3" s="79"/>
      <c r="X3" s="79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</row>
    <row r="4" spans="2:50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V4" s="81" t="s">
        <v>52</v>
      </c>
      <c r="W4" s="79"/>
      <c r="X4" s="79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2:50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V5" s="54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</row>
    <row r="6" spans="2:50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V6" s="54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</row>
    <row r="7" spans="2:50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V7" s="54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</row>
    <row r="8" spans="2:50"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</row>
    <row r="9" spans="2:50" ht="30" customHeight="1">
      <c r="B9" s="180" t="s">
        <v>112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34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</row>
    <row r="10" spans="2:50" s="2" customFormat="1" ht="15">
      <c r="Q10" s="3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</row>
    <row r="11" spans="2:50" s="2" customFormat="1" ht="15">
      <c r="Q11" s="3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</row>
    <row r="12" spans="2:50" ht="15.75">
      <c r="B12" s="13" t="s">
        <v>2</v>
      </c>
      <c r="C12" s="14"/>
      <c r="D12" s="148"/>
      <c r="E12" s="148"/>
      <c r="F12" s="3"/>
      <c r="G12" s="3"/>
      <c r="H12" s="3"/>
      <c r="I12" s="3"/>
      <c r="J12" s="3"/>
      <c r="Q12" s="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</row>
    <row r="13" spans="2:50" ht="15.75">
      <c r="B13" s="13"/>
      <c r="C13" s="14"/>
      <c r="D13" s="14"/>
      <c r="E13" s="14"/>
      <c r="F13" s="14"/>
      <c r="G13" s="14"/>
      <c r="H13" s="14"/>
      <c r="I13" s="14"/>
      <c r="J13" s="3"/>
      <c r="Q13" s="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</row>
    <row r="14" spans="2:50" ht="15.75">
      <c r="B14" s="13" t="s">
        <v>65</v>
      </c>
      <c r="C14" s="14"/>
      <c r="D14" s="14" t="s">
        <v>62</v>
      </c>
      <c r="F14" s="204" t="s">
        <v>3</v>
      </c>
      <c r="G14" s="204"/>
      <c r="H14" s="205"/>
      <c r="I14" s="205"/>
      <c r="J14" s="204" t="s">
        <v>4</v>
      </c>
      <c r="K14" s="204"/>
      <c r="L14" s="204"/>
      <c r="M14" s="205"/>
      <c r="N14" s="205"/>
      <c r="O14" s="17" t="str">
        <f>IF(OR(H14="",M14=""),"&lt;-- bitte Spieldistanz eing. !","")</f>
        <v>&lt;-- bitte Spieldistanz eing. !</v>
      </c>
      <c r="Q14" s="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</row>
    <row r="15" spans="2:50" ht="15.75">
      <c r="B15" s="13"/>
      <c r="C15" s="14"/>
      <c r="D15" s="14" t="s">
        <v>63</v>
      </c>
      <c r="F15" s="204" t="s">
        <v>3</v>
      </c>
      <c r="G15" s="204"/>
      <c r="H15" s="205"/>
      <c r="I15" s="205"/>
      <c r="J15" s="204" t="s">
        <v>4</v>
      </c>
      <c r="K15" s="204"/>
      <c r="L15" s="204"/>
      <c r="M15" s="205"/>
      <c r="N15" s="205"/>
      <c r="O15" s="17" t="str">
        <f>IF(OR(H15="",M15=""),"&lt;-- bitte Spieldistanz eing. !","")</f>
        <v>&lt;-- bitte Spieldistanz eing. !</v>
      </c>
      <c r="Q15" s="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</row>
    <row r="16" spans="2:50" ht="15.75">
      <c r="B16" s="13"/>
      <c r="C16" s="14"/>
      <c r="D16" s="14"/>
      <c r="E16" s="14"/>
      <c r="F16" s="14"/>
      <c r="G16" s="14"/>
      <c r="H16" s="14"/>
      <c r="I16" s="14"/>
      <c r="J16" s="3"/>
      <c r="Q16" s="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</row>
    <row r="17" spans="1:50" ht="15.75">
      <c r="B17" s="13" t="s">
        <v>5</v>
      </c>
      <c r="C17" s="14"/>
      <c r="D17" s="148"/>
      <c r="E17" s="148"/>
      <c r="F17" s="148"/>
      <c r="G17" s="148"/>
      <c r="H17" s="148"/>
      <c r="I17" s="14"/>
      <c r="J17" s="3"/>
      <c r="Q17" s="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</row>
    <row r="18" spans="1:50" ht="15.75">
      <c r="B18" s="13"/>
      <c r="C18" s="14"/>
      <c r="D18" s="14"/>
      <c r="E18" s="14"/>
      <c r="F18" s="14"/>
      <c r="G18" s="16"/>
      <c r="H18" s="14"/>
      <c r="I18" s="14"/>
      <c r="J18" s="3"/>
      <c r="Q18" s="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</row>
    <row r="19" spans="1:50" ht="15.75">
      <c r="B19" s="13" t="s">
        <v>6</v>
      </c>
      <c r="C19" s="14"/>
      <c r="D19" s="153"/>
      <c r="E19" s="153"/>
      <c r="F19" s="153"/>
      <c r="G19" s="153"/>
      <c r="H19" s="153"/>
      <c r="I19" s="14"/>
      <c r="J19" s="3"/>
      <c r="Q19" s="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</row>
    <row r="20" spans="1:50" ht="15.75">
      <c r="B20" s="13"/>
      <c r="C20" s="14"/>
      <c r="D20" s="14"/>
      <c r="E20" s="14"/>
      <c r="F20" s="14"/>
      <c r="G20" s="16"/>
      <c r="H20" s="14"/>
      <c r="I20" s="14"/>
      <c r="J20" s="3"/>
      <c r="Q20" s="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</row>
    <row r="21" spans="1:50" ht="15.75">
      <c r="B21" s="13" t="s">
        <v>7</v>
      </c>
      <c r="C21" s="14"/>
      <c r="D21" s="148"/>
      <c r="E21" s="148"/>
      <c r="F21" s="148"/>
      <c r="G21" s="148"/>
      <c r="H21" s="148"/>
      <c r="I21" s="14"/>
      <c r="J21" s="3"/>
      <c r="Q21" s="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</row>
    <row r="22" spans="1:50" ht="15.75">
      <c r="B22" s="13"/>
      <c r="C22" s="14"/>
      <c r="D22" s="15"/>
      <c r="E22" s="15"/>
      <c r="F22" s="15"/>
      <c r="G22" s="15"/>
      <c r="H22" s="14"/>
      <c r="I22" s="14"/>
      <c r="J22" s="3"/>
      <c r="Q22" s="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</row>
    <row r="23" spans="1:50" ht="15.75">
      <c r="B23" s="186" t="s">
        <v>53</v>
      </c>
      <c r="C23" s="186"/>
      <c r="D23" s="37">
        <v>2</v>
      </c>
      <c r="E23" s="15"/>
      <c r="F23" s="15"/>
      <c r="G23" s="15"/>
      <c r="H23" s="14"/>
      <c r="I23" s="14"/>
      <c r="J23" s="3"/>
      <c r="Q23" s="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</row>
    <row r="24" spans="1:50" ht="15.75">
      <c r="B24" s="1"/>
      <c r="C24" s="2"/>
      <c r="D24" s="2"/>
      <c r="E24" s="2"/>
      <c r="F24" s="2"/>
      <c r="G24" s="2"/>
      <c r="H24" s="2"/>
      <c r="I24" s="2"/>
      <c r="Q24" s="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</row>
    <row r="25" spans="1:50" ht="15.75">
      <c r="B25" s="1"/>
      <c r="C25" s="2"/>
      <c r="D25" s="2"/>
      <c r="E25" s="2"/>
      <c r="F25" s="2"/>
      <c r="G25" s="2"/>
      <c r="H25" s="2"/>
      <c r="I25" s="2"/>
      <c r="Q25" s="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</row>
    <row r="26" spans="1:50" ht="18">
      <c r="B26" s="185" t="s">
        <v>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Q26" s="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</row>
    <row r="27" spans="1:50" s="23" customFormat="1" ht="18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Q27" s="24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</row>
    <row r="28" spans="1:50" s="7" customFormat="1" ht="15.75">
      <c r="A28" s="5"/>
      <c r="B28" s="22" t="s">
        <v>23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Q28" s="11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</row>
    <row r="29" spans="1:50">
      <c r="Q29" s="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</row>
    <row r="30" spans="1:50" ht="15.75">
      <c r="B30" s="28" t="s">
        <v>9</v>
      </c>
      <c r="C30" s="181" t="s">
        <v>10</v>
      </c>
      <c r="D30" s="182"/>
      <c r="E30" s="181" t="s">
        <v>11</v>
      </c>
      <c r="F30" s="187"/>
      <c r="G30" s="187"/>
      <c r="H30" s="182"/>
      <c r="I30" s="181" t="s">
        <v>12</v>
      </c>
      <c r="J30" s="187"/>
      <c r="K30" s="187"/>
      <c r="L30" s="187"/>
      <c r="M30" s="182"/>
      <c r="N30" s="194" t="s">
        <v>25</v>
      </c>
      <c r="O30" s="194"/>
      <c r="P30" s="194"/>
      <c r="R30" s="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</row>
    <row r="31" spans="1:50" ht="18.75" customHeight="1">
      <c r="A31" t="str">
        <f>C31&amp;", "&amp;E31</f>
        <v xml:space="preserve">, </v>
      </c>
      <c r="B31" s="12">
        <v>1</v>
      </c>
      <c r="C31" s="183"/>
      <c r="D31" s="184"/>
      <c r="E31" s="183"/>
      <c r="F31" s="191"/>
      <c r="G31" s="191"/>
      <c r="H31" s="192"/>
      <c r="I31" s="183"/>
      <c r="J31" s="193"/>
      <c r="K31" s="193"/>
      <c r="L31" s="193"/>
      <c r="M31" s="184"/>
      <c r="N31" s="188"/>
      <c r="O31" s="189"/>
      <c r="P31" s="190"/>
      <c r="R31" s="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</row>
    <row r="32" spans="1:50" ht="18.75" customHeight="1">
      <c r="A32" t="str">
        <f>C32&amp;", "&amp;E32</f>
        <v xml:space="preserve">, </v>
      </c>
      <c r="B32" s="12">
        <v>2</v>
      </c>
      <c r="C32" s="183"/>
      <c r="D32" s="184"/>
      <c r="E32" s="183"/>
      <c r="F32" s="191"/>
      <c r="G32" s="191"/>
      <c r="H32" s="192"/>
      <c r="I32" s="183"/>
      <c r="J32" s="193"/>
      <c r="K32" s="193"/>
      <c r="L32" s="193"/>
      <c r="M32" s="184"/>
      <c r="N32" s="188"/>
      <c r="O32" s="189"/>
      <c r="P32" s="190"/>
      <c r="R32" s="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</row>
    <row r="33" spans="1:50" ht="18.75" customHeight="1">
      <c r="A33" t="str">
        <f>C33&amp;", "&amp;E33</f>
        <v xml:space="preserve">, </v>
      </c>
      <c r="B33" s="12">
        <v>3</v>
      </c>
      <c r="C33" s="183"/>
      <c r="D33" s="184"/>
      <c r="E33" s="183"/>
      <c r="F33" s="191"/>
      <c r="G33" s="191"/>
      <c r="H33" s="192"/>
      <c r="I33" s="183"/>
      <c r="J33" s="193"/>
      <c r="K33" s="193"/>
      <c r="L33" s="193"/>
      <c r="M33" s="184"/>
      <c r="N33" s="188"/>
      <c r="O33" s="189"/>
      <c r="P33" s="190"/>
      <c r="R33" s="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</row>
    <row r="34" spans="1:50" s="23" customFormat="1" ht="18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Q34" s="24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</row>
    <row r="35" spans="1:50" s="7" customFormat="1" ht="15.75">
      <c r="A35" s="5"/>
      <c r="B35" s="22" t="s">
        <v>24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Q35" s="11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</row>
    <row r="36" spans="1:50" s="7" customFormat="1">
      <c r="A36" s="5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11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</row>
    <row r="37" spans="1:50" s="7" customFormat="1" ht="15.75">
      <c r="A37" s="5"/>
      <c r="B37" s="28" t="s">
        <v>9</v>
      </c>
      <c r="C37" s="181" t="s">
        <v>10</v>
      </c>
      <c r="D37" s="182"/>
      <c r="E37" s="181" t="s">
        <v>11</v>
      </c>
      <c r="F37" s="187"/>
      <c r="G37" s="187"/>
      <c r="H37" s="182"/>
      <c r="I37" s="181" t="s">
        <v>12</v>
      </c>
      <c r="J37" s="187"/>
      <c r="K37" s="187"/>
      <c r="L37" s="187"/>
      <c r="M37" s="182"/>
      <c r="N37" s="194" t="s">
        <v>25</v>
      </c>
      <c r="O37" s="194"/>
      <c r="P37" s="194"/>
      <c r="Q37" s="11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</row>
    <row r="38" spans="1:50" s="7" customFormat="1" ht="18.75" customHeight="1">
      <c r="A38" t="str">
        <f>C38&amp;", "&amp;E38</f>
        <v xml:space="preserve">, </v>
      </c>
      <c r="B38" s="12">
        <v>1</v>
      </c>
      <c r="C38" s="183"/>
      <c r="D38" s="184"/>
      <c r="E38" s="183"/>
      <c r="F38" s="191"/>
      <c r="G38" s="191"/>
      <c r="H38" s="192"/>
      <c r="I38" s="183"/>
      <c r="J38" s="193"/>
      <c r="K38" s="193"/>
      <c r="L38" s="193"/>
      <c r="M38" s="184"/>
      <c r="N38" s="188"/>
      <c r="O38" s="189"/>
      <c r="P38" s="190"/>
      <c r="Q38" s="11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</row>
    <row r="39" spans="1:50" s="7" customFormat="1" ht="18.75" customHeight="1">
      <c r="A39" t="str">
        <f>C39&amp;", "&amp;E39</f>
        <v xml:space="preserve">, </v>
      </c>
      <c r="B39" s="12">
        <v>2</v>
      </c>
      <c r="C39" s="183"/>
      <c r="D39" s="184"/>
      <c r="E39" s="183"/>
      <c r="F39" s="191"/>
      <c r="G39" s="191"/>
      <c r="H39" s="192"/>
      <c r="I39" s="183"/>
      <c r="J39" s="193"/>
      <c r="K39" s="193"/>
      <c r="L39" s="193"/>
      <c r="M39" s="184"/>
      <c r="N39" s="188"/>
      <c r="O39" s="189"/>
      <c r="P39" s="190"/>
      <c r="Q39" s="11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</row>
    <row r="40" spans="1:50" s="7" customFormat="1" ht="18.75" customHeight="1">
      <c r="A40" t="str">
        <f>C40&amp;", "&amp;E40</f>
        <v xml:space="preserve">, </v>
      </c>
      <c r="B40" s="12">
        <v>3</v>
      </c>
      <c r="C40" s="183"/>
      <c r="D40" s="184"/>
      <c r="E40" s="183"/>
      <c r="F40" s="191"/>
      <c r="G40" s="191"/>
      <c r="H40" s="192"/>
      <c r="I40" s="183"/>
      <c r="J40" s="191"/>
      <c r="K40" s="191"/>
      <c r="L40" s="191"/>
      <c r="M40" s="192"/>
      <c r="N40" s="188"/>
      <c r="O40" s="189"/>
      <c r="P40" s="190"/>
      <c r="Q40" s="11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</row>
    <row r="41" spans="1:50" s="7" customFormat="1" ht="18.75" customHeight="1">
      <c r="A41" t="str">
        <f>C41&amp;", "&amp;E41</f>
        <v xml:space="preserve">, </v>
      </c>
      <c r="B41" s="12">
        <v>4</v>
      </c>
      <c r="C41" s="183"/>
      <c r="D41" s="184"/>
      <c r="E41" s="183"/>
      <c r="F41" s="191"/>
      <c r="G41" s="191"/>
      <c r="H41" s="192"/>
      <c r="I41" s="183"/>
      <c r="J41" s="193"/>
      <c r="K41" s="193"/>
      <c r="L41" s="193"/>
      <c r="M41" s="184"/>
      <c r="N41" s="188"/>
      <c r="O41" s="189"/>
      <c r="P41" s="190"/>
      <c r="Q41" s="11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</row>
    <row r="42" spans="1:50" s="7" customFormat="1" ht="18.75" customHeight="1">
      <c r="A42" s="5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Q42" s="11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</row>
    <row r="43" spans="1:50" s="7" customFormat="1" ht="18.75" customHeight="1">
      <c r="A43" s="5"/>
      <c r="B43" s="50" t="s">
        <v>67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Q43" s="11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</row>
    <row r="44" spans="1:50" s="7" customFormat="1" ht="12.75" customHeight="1">
      <c r="A44" s="5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11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</row>
    <row r="45" spans="1:50" s="7" customFormat="1" ht="18.75" customHeight="1">
      <c r="A45" s="5"/>
      <c r="B45" s="49" t="s">
        <v>9</v>
      </c>
      <c r="C45" s="181" t="s">
        <v>10</v>
      </c>
      <c r="D45" s="182"/>
      <c r="E45" s="181" t="s">
        <v>11</v>
      </c>
      <c r="F45" s="187"/>
      <c r="G45" s="187"/>
      <c r="H45" s="182"/>
      <c r="I45" s="181" t="s">
        <v>12</v>
      </c>
      <c r="J45" s="187"/>
      <c r="K45" s="187"/>
      <c r="L45" s="187"/>
      <c r="M45" s="182"/>
      <c r="N45" s="194" t="s">
        <v>25</v>
      </c>
      <c r="O45" s="194"/>
      <c r="P45" s="194"/>
      <c r="Q45" s="11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</row>
    <row r="46" spans="1:50" s="7" customFormat="1" ht="18.75" customHeight="1">
      <c r="A46" t="str">
        <f>C46&amp;", "&amp;E46</f>
        <v xml:space="preserve">, </v>
      </c>
      <c r="B46" s="12">
        <v>1</v>
      </c>
      <c r="C46" s="183"/>
      <c r="D46" s="184"/>
      <c r="E46" s="183"/>
      <c r="F46" s="191"/>
      <c r="G46" s="191"/>
      <c r="H46" s="192"/>
      <c r="I46" s="183"/>
      <c r="J46" s="191"/>
      <c r="K46" s="191"/>
      <c r="L46" s="191"/>
      <c r="M46" s="192"/>
      <c r="N46" s="188"/>
      <c r="O46" s="189"/>
      <c r="P46" s="190"/>
      <c r="Q46" s="11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</row>
    <row r="47" spans="1:50" s="7" customFormat="1" ht="18.75" customHeight="1">
      <c r="A47" t="str">
        <f>C47&amp;", "&amp;E47</f>
        <v xml:space="preserve">, </v>
      </c>
      <c r="B47" s="12">
        <v>2</v>
      </c>
      <c r="C47" s="183"/>
      <c r="D47" s="184"/>
      <c r="E47" s="183"/>
      <c r="F47" s="191"/>
      <c r="G47" s="191"/>
      <c r="H47" s="192"/>
      <c r="I47" s="183"/>
      <c r="J47" s="193"/>
      <c r="K47" s="193"/>
      <c r="L47" s="193"/>
      <c r="M47" s="184"/>
      <c r="N47" s="188"/>
      <c r="O47" s="189"/>
      <c r="P47" s="190"/>
      <c r="Q47" s="11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</row>
    <row r="48" spans="1:50" s="7" customFormat="1" ht="18.75" customHeight="1">
      <c r="A48" t="str">
        <f>C48&amp;", "&amp;E48</f>
        <v xml:space="preserve">, </v>
      </c>
      <c r="B48" s="12">
        <v>3</v>
      </c>
      <c r="C48" s="183"/>
      <c r="D48" s="184"/>
      <c r="E48" s="183"/>
      <c r="F48" s="191"/>
      <c r="G48" s="191"/>
      <c r="H48" s="192"/>
      <c r="I48" s="183"/>
      <c r="J48" s="193"/>
      <c r="K48" s="193"/>
      <c r="L48" s="193"/>
      <c r="M48" s="184"/>
      <c r="N48" s="188"/>
      <c r="O48" s="189"/>
      <c r="P48" s="190"/>
      <c r="Q48" s="11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</row>
    <row r="49" spans="1:50" s="7" customFormat="1" ht="18.75" customHeight="1">
      <c r="A49" t="str">
        <f>C49&amp;", "&amp;E49</f>
        <v xml:space="preserve">, </v>
      </c>
      <c r="B49" s="12">
        <v>4</v>
      </c>
      <c r="C49" s="183"/>
      <c r="D49" s="184"/>
      <c r="E49" s="183"/>
      <c r="F49" s="191"/>
      <c r="G49" s="191"/>
      <c r="H49" s="192"/>
      <c r="I49" s="183"/>
      <c r="J49" s="193"/>
      <c r="K49" s="193"/>
      <c r="L49" s="193"/>
      <c r="M49" s="184"/>
      <c r="N49" s="188"/>
      <c r="O49" s="189"/>
      <c r="P49" s="190"/>
      <c r="Q49" s="11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</row>
    <row r="50" spans="1:50" s="7" customFormat="1">
      <c r="A50" s="5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Q50" s="11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</row>
    <row r="51" spans="1:50" s="7" customFormat="1">
      <c r="A51" s="5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Q51" s="11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</row>
    <row r="52" spans="1:50" s="7" customFormat="1">
      <c r="A52" s="5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Q52" s="11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</row>
    <row r="53" spans="1:50" ht="18">
      <c r="B53" s="141" t="s">
        <v>23</v>
      </c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31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</row>
    <row r="54" spans="1:50" s="7" customFormat="1">
      <c r="A54" s="5"/>
      <c r="B54" s="6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</row>
    <row r="55" spans="1:50" s="7" customFormat="1" ht="15.75">
      <c r="A55" s="5"/>
      <c r="B55" s="113" t="s">
        <v>39</v>
      </c>
      <c r="C55" s="11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</row>
    <row r="56" spans="1:50"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</row>
    <row r="57" spans="1:50" s="3" customFormat="1" ht="39" customHeight="1">
      <c r="B57" s="78" t="s">
        <v>61</v>
      </c>
      <c r="C57" s="169" t="s">
        <v>10</v>
      </c>
      <c r="D57" s="147"/>
      <c r="E57" s="146" t="s">
        <v>21</v>
      </c>
      <c r="F57" s="147"/>
      <c r="G57" s="169" t="s">
        <v>13</v>
      </c>
      <c r="H57" s="147"/>
      <c r="I57" s="169" t="s">
        <v>16</v>
      </c>
      <c r="J57" s="147"/>
      <c r="K57" s="169" t="s">
        <v>14</v>
      </c>
      <c r="L57" s="147"/>
      <c r="M57" s="169" t="s">
        <v>15</v>
      </c>
      <c r="N57" s="147"/>
      <c r="O57" s="4"/>
      <c r="V57" s="82"/>
      <c r="W57" s="83" t="s">
        <v>55</v>
      </c>
      <c r="X57" s="83" t="s">
        <v>56</v>
      </c>
      <c r="Y57" s="83" t="s">
        <v>32</v>
      </c>
      <c r="Z57" s="83" t="s">
        <v>33</v>
      </c>
      <c r="AA57" s="83" t="s">
        <v>30</v>
      </c>
      <c r="AB57" s="83" t="s">
        <v>31</v>
      </c>
      <c r="AC57" s="83" t="s">
        <v>57</v>
      </c>
      <c r="AD57" s="83" t="s">
        <v>58</v>
      </c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</row>
    <row r="58" spans="1:50" ht="15" customHeight="1">
      <c r="B58" s="116">
        <v>1</v>
      </c>
      <c r="C58" s="108" t="str">
        <f>A32</f>
        <v xml:space="preserve">, </v>
      </c>
      <c r="D58" s="109"/>
      <c r="E58" s="119" t="str">
        <f>IF(G58="","",IF(G58=G59,1,IF(G58&lt;G59,0,2)))</f>
        <v/>
      </c>
      <c r="F58" s="120"/>
      <c r="G58" s="121"/>
      <c r="H58" s="122"/>
      <c r="I58" s="111"/>
      <c r="J58" s="111"/>
      <c r="K58" s="123" t="e">
        <f t="shared" ref="K58:K63" si="0">TRUNC(IF(G58="","",G58/I58),IF($D$23=1,2,3))</f>
        <v>#VALUE!</v>
      </c>
      <c r="L58" s="124"/>
      <c r="M58" s="111"/>
      <c r="N58" s="122"/>
      <c r="O58" s="171" t="str">
        <f t="shared" ref="O58:O63" si="1">IF(E58="","",IF(OR(G58&gt;$H$14,I58&gt;$M$14),"&lt;&lt; Eingabe Punkte/Aufn. überprüfen",""))</f>
        <v/>
      </c>
      <c r="P58" s="172"/>
      <c r="Q58" s="172"/>
      <c r="R58" s="172"/>
      <c r="S58" s="172"/>
      <c r="T58" s="172"/>
      <c r="U58" s="172"/>
      <c r="V58" s="84">
        <v>2</v>
      </c>
      <c r="W58" s="79">
        <f>VLOOKUP(C58,$A$31:$P$33,14,FALSE)</f>
        <v>0</v>
      </c>
      <c r="X58" s="79">
        <f>VLOOKUP(C59,$A$31:$N$33,14,FALSE)</f>
        <v>0</v>
      </c>
      <c r="Y58" s="79">
        <f>G58</f>
        <v>0</v>
      </c>
      <c r="Z58" s="79">
        <f>G59</f>
        <v>0</v>
      </c>
      <c r="AA58" s="79">
        <f>I58</f>
        <v>0</v>
      </c>
      <c r="AB58" s="79" t="str">
        <f>I59</f>
        <v/>
      </c>
      <c r="AC58" s="79">
        <f>M58</f>
        <v>0</v>
      </c>
      <c r="AD58" s="79">
        <f>M59</f>
        <v>0</v>
      </c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</row>
    <row r="59" spans="1:50" ht="15" customHeight="1">
      <c r="B59" s="118"/>
      <c r="C59" s="176" t="str">
        <f>A33</f>
        <v xml:space="preserve">, </v>
      </c>
      <c r="D59" s="177"/>
      <c r="E59" s="154" t="str">
        <f>IF(G58="","",IF(E58=1,1,IF(E58=2,0,IF(E58=0,2))))</f>
        <v/>
      </c>
      <c r="F59" s="155"/>
      <c r="G59" s="156"/>
      <c r="H59" s="157"/>
      <c r="I59" s="155" t="str">
        <f>IF(I58="","",I58)</f>
        <v/>
      </c>
      <c r="J59" s="155"/>
      <c r="K59" s="178" t="e">
        <f t="shared" si="0"/>
        <v>#VALUE!</v>
      </c>
      <c r="L59" s="179"/>
      <c r="M59" s="175"/>
      <c r="N59" s="157"/>
      <c r="O59" s="171" t="str">
        <f t="shared" si="1"/>
        <v/>
      </c>
      <c r="P59" s="172"/>
      <c r="Q59" s="172"/>
      <c r="R59" s="172"/>
      <c r="S59" s="172"/>
      <c r="T59" s="172"/>
      <c r="U59" s="172"/>
      <c r="V59" s="84">
        <v>3</v>
      </c>
      <c r="W59" s="79"/>
      <c r="X59" s="79"/>
      <c r="Y59" s="79"/>
      <c r="Z59" s="79"/>
      <c r="AA59" s="79"/>
      <c r="AB59" s="79"/>
      <c r="AC59" s="79"/>
      <c r="AD59" s="79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</row>
    <row r="60" spans="1:50" ht="15" customHeight="1">
      <c r="B60" s="116">
        <v>2</v>
      </c>
      <c r="C60" s="108" t="str">
        <f>A31</f>
        <v xml:space="preserve">, </v>
      </c>
      <c r="D60" s="109"/>
      <c r="E60" s="119" t="str">
        <f>IF(G60="","",IF(G60=G61,1,IF(G60&lt;G61,0,2)))</f>
        <v/>
      </c>
      <c r="F60" s="120"/>
      <c r="G60" s="121"/>
      <c r="H60" s="122"/>
      <c r="I60" s="111"/>
      <c r="J60" s="111"/>
      <c r="K60" s="123" t="e">
        <f t="shared" si="0"/>
        <v>#VALUE!</v>
      </c>
      <c r="L60" s="124"/>
      <c r="M60" s="111"/>
      <c r="N60" s="122"/>
      <c r="O60" s="171" t="str">
        <f t="shared" si="1"/>
        <v/>
      </c>
      <c r="P60" s="172"/>
      <c r="Q60" s="172"/>
      <c r="R60" s="172"/>
      <c r="S60" s="172"/>
      <c r="T60" s="172"/>
      <c r="U60" s="172"/>
      <c r="V60" s="84">
        <v>1</v>
      </c>
      <c r="W60" s="79">
        <f>VLOOKUP(C60,$A$31:$P$33,14,FALSE)</f>
        <v>0</v>
      </c>
      <c r="X60" s="79">
        <f>VLOOKUP(C61,$A$31:$N$33,14,FALSE)</f>
        <v>0</v>
      </c>
      <c r="Y60" s="79">
        <f>G60</f>
        <v>0</v>
      </c>
      <c r="Z60" s="79">
        <f>G61</f>
        <v>0</v>
      </c>
      <c r="AA60" s="79">
        <f>I60</f>
        <v>0</v>
      </c>
      <c r="AB60" s="79" t="str">
        <f>I61</f>
        <v/>
      </c>
      <c r="AC60" s="79">
        <f>M60</f>
        <v>0</v>
      </c>
      <c r="AD60" s="79">
        <f>M61</f>
        <v>0</v>
      </c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</row>
    <row r="61" spans="1:50" ht="15" customHeight="1">
      <c r="B61" s="118"/>
      <c r="C61" s="176" t="str">
        <f>A33</f>
        <v xml:space="preserve">, </v>
      </c>
      <c r="D61" s="177"/>
      <c r="E61" s="154" t="str">
        <f>IF(G60="","",IF(E60=1,1,IF(E60=2,0,IF(E60=0,2))))</f>
        <v/>
      </c>
      <c r="F61" s="155"/>
      <c r="G61" s="156"/>
      <c r="H61" s="157"/>
      <c r="I61" s="155" t="str">
        <f>IF(I60="","",I60)</f>
        <v/>
      </c>
      <c r="J61" s="155"/>
      <c r="K61" s="178" t="e">
        <f t="shared" si="0"/>
        <v>#VALUE!</v>
      </c>
      <c r="L61" s="179"/>
      <c r="M61" s="175"/>
      <c r="N61" s="157"/>
      <c r="O61" s="171" t="str">
        <f t="shared" si="1"/>
        <v/>
      </c>
      <c r="P61" s="172"/>
      <c r="Q61" s="172"/>
      <c r="R61" s="172"/>
      <c r="S61" s="172"/>
      <c r="T61" s="172"/>
      <c r="U61" s="172"/>
      <c r="V61" s="84">
        <v>3</v>
      </c>
      <c r="W61" s="79"/>
      <c r="X61" s="79"/>
      <c r="Y61" s="79"/>
      <c r="Z61" s="79"/>
      <c r="AA61" s="79"/>
      <c r="AB61" s="79"/>
      <c r="AC61" s="79"/>
      <c r="AD61" s="79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</row>
    <row r="62" spans="1:50" ht="15" customHeight="1">
      <c r="B62" s="116">
        <v>3</v>
      </c>
      <c r="C62" s="108" t="str">
        <f>A31</f>
        <v xml:space="preserve">, </v>
      </c>
      <c r="D62" s="109"/>
      <c r="E62" s="119" t="str">
        <f>IF(G62="","",IF(G62=G63,1,IF(G62&lt;G63,0,2)))</f>
        <v/>
      </c>
      <c r="F62" s="120"/>
      <c r="G62" s="121"/>
      <c r="H62" s="122"/>
      <c r="I62" s="111"/>
      <c r="J62" s="111"/>
      <c r="K62" s="123" t="e">
        <f t="shared" si="0"/>
        <v>#VALUE!</v>
      </c>
      <c r="L62" s="124"/>
      <c r="M62" s="111"/>
      <c r="N62" s="122"/>
      <c r="O62" s="171" t="str">
        <f t="shared" si="1"/>
        <v/>
      </c>
      <c r="P62" s="172"/>
      <c r="Q62" s="172"/>
      <c r="R62" s="172"/>
      <c r="S62" s="172"/>
      <c r="T62" s="172"/>
      <c r="U62" s="172"/>
      <c r="V62" s="84">
        <v>1</v>
      </c>
      <c r="W62" s="79">
        <f>VLOOKUP(C62,$A$31:$P$33,14,FALSE)</f>
        <v>0</v>
      </c>
      <c r="X62" s="79">
        <f>VLOOKUP(C63,$A$31:$N$33,14,FALSE)</f>
        <v>0</v>
      </c>
      <c r="Y62" s="79">
        <f>G62</f>
        <v>0</v>
      </c>
      <c r="Z62" s="79">
        <f>G63</f>
        <v>0</v>
      </c>
      <c r="AA62" s="79">
        <f>I62</f>
        <v>0</v>
      </c>
      <c r="AB62" s="79" t="str">
        <f>I63</f>
        <v/>
      </c>
      <c r="AC62" s="79">
        <f>M62</f>
        <v>0</v>
      </c>
      <c r="AD62" s="79">
        <f>M63</f>
        <v>0</v>
      </c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</row>
    <row r="63" spans="1:50" ht="15" customHeight="1">
      <c r="B63" s="118"/>
      <c r="C63" s="149" t="str">
        <f>A32</f>
        <v xml:space="preserve">, </v>
      </c>
      <c r="D63" s="150"/>
      <c r="E63" s="154" t="str">
        <f>IF(G62="","",IF(E62=1,1,IF(E62=2,0,IF(E62=0,2))))</f>
        <v/>
      </c>
      <c r="F63" s="155"/>
      <c r="G63" s="156"/>
      <c r="H63" s="157"/>
      <c r="I63" s="155" t="str">
        <f>IF(I62="","",I62)</f>
        <v/>
      </c>
      <c r="J63" s="155"/>
      <c r="K63" s="173" t="e">
        <f t="shared" si="0"/>
        <v>#VALUE!</v>
      </c>
      <c r="L63" s="174"/>
      <c r="M63" s="175"/>
      <c r="N63" s="157"/>
      <c r="O63" s="171" t="str">
        <f t="shared" si="1"/>
        <v/>
      </c>
      <c r="P63" s="172"/>
      <c r="Q63" s="172"/>
      <c r="R63" s="172"/>
      <c r="S63" s="172"/>
      <c r="T63" s="172"/>
      <c r="U63" s="172"/>
      <c r="V63" s="84">
        <v>2</v>
      </c>
      <c r="W63" s="79"/>
      <c r="X63" s="79"/>
      <c r="Y63" s="79"/>
      <c r="Z63" s="79"/>
      <c r="AA63" s="79"/>
      <c r="AB63" s="79"/>
      <c r="AC63" s="79"/>
      <c r="AD63" s="79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</row>
    <row r="64" spans="1:50">
      <c r="V64" s="59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</row>
    <row r="65" spans="2:50">
      <c r="V65" s="59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</row>
    <row r="66" spans="2:50" ht="15.75">
      <c r="B66" s="113" t="s">
        <v>38</v>
      </c>
      <c r="C66" s="113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V66" s="59"/>
      <c r="W66" s="197" t="s">
        <v>37</v>
      </c>
      <c r="X66" s="197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5"/>
      <c r="AP66" s="53"/>
      <c r="AQ66" s="53"/>
      <c r="AR66" s="53"/>
      <c r="AS66" s="53"/>
      <c r="AT66" s="53"/>
      <c r="AU66" s="53"/>
      <c r="AV66" s="53"/>
      <c r="AW66" s="53"/>
      <c r="AX66" s="53"/>
    </row>
    <row r="67" spans="2:50" s="5" customFormat="1">
      <c r="V67" s="59"/>
      <c r="W67" s="76"/>
      <c r="AP67" s="53"/>
      <c r="AQ67" s="53"/>
      <c r="AR67" s="53"/>
      <c r="AS67" s="53"/>
      <c r="AT67" s="53"/>
      <c r="AU67" s="53"/>
      <c r="AV67" s="53"/>
      <c r="AW67" s="53"/>
      <c r="AX67" s="53"/>
    </row>
    <row r="68" spans="2:50" ht="39" customHeight="1">
      <c r="B68" s="27" t="s">
        <v>17</v>
      </c>
      <c r="C68" s="169" t="s">
        <v>10</v>
      </c>
      <c r="D68" s="147"/>
      <c r="E68" s="112" t="s">
        <v>12</v>
      </c>
      <c r="F68" s="112"/>
      <c r="G68" s="112"/>
      <c r="H68" s="112"/>
      <c r="I68" s="146" t="s">
        <v>21</v>
      </c>
      <c r="J68" s="147"/>
      <c r="K68" s="112" t="s">
        <v>13</v>
      </c>
      <c r="L68" s="112"/>
      <c r="M68" s="112" t="s">
        <v>16</v>
      </c>
      <c r="N68" s="112"/>
      <c r="O68" s="112" t="s">
        <v>14</v>
      </c>
      <c r="P68" s="112"/>
      <c r="Q68" s="112" t="s">
        <v>18</v>
      </c>
      <c r="R68" s="112"/>
      <c r="S68" s="112" t="s">
        <v>15</v>
      </c>
      <c r="T68" s="112"/>
      <c r="U68" s="32"/>
      <c r="V68" s="59"/>
      <c r="W68" s="73" t="s">
        <v>17</v>
      </c>
      <c r="X68" s="195" t="s">
        <v>10</v>
      </c>
      <c r="Y68" s="196"/>
      <c r="Z68" s="201" t="s">
        <v>12</v>
      </c>
      <c r="AA68" s="201"/>
      <c r="AB68" s="201"/>
      <c r="AC68" s="201"/>
      <c r="AD68" s="202" t="s">
        <v>21</v>
      </c>
      <c r="AE68" s="201"/>
      <c r="AF68" s="201" t="s">
        <v>13</v>
      </c>
      <c r="AG68" s="201"/>
      <c r="AH68" s="201" t="s">
        <v>16</v>
      </c>
      <c r="AI68" s="201"/>
      <c r="AJ68" s="201" t="s">
        <v>14</v>
      </c>
      <c r="AK68" s="201"/>
      <c r="AL68" s="201" t="s">
        <v>18</v>
      </c>
      <c r="AM68" s="201"/>
      <c r="AN68" s="201" t="s">
        <v>15</v>
      </c>
      <c r="AO68" s="201"/>
      <c r="AP68" s="62" t="s">
        <v>20</v>
      </c>
      <c r="AQ68" s="62" t="s">
        <v>19</v>
      </c>
      <c r="AR68" s="62" t="s">
        <v>60</v>
      </c>
      <c r="AS68" s="53"/>
      <c r="AT68" s="53"/>
      <c r="AU68" s="53"/>
      <c r="AV68" s="53"/>
      <c r="AW68" s="53"/>
      <c r="AX68" s="53"/>
    </row>
    <row r="69" spans="2:50">
      <c r="B69" s="26">
        <v>1</v>
      </c>
      <c r="C69" s="125" t="str">
        <f>IF(ISERROR(IF(AH69&lt;&gt;"",VLOOKUP(B69,$W$69:$AN$71,2,FALSE),"")),"",IF(AH69&lt;&gt;"",VLOOKUP(B69,$W$69:$AN$71,2,FALSE),""))</f>
        <v/>
      </c>
      <c r="D69" s="126"/>
      <c r="E69" s="110" t="str">
        <f>IF(ISERROR(IF(AH69&lt;&gt;"",VLOOKUP(B69,$W$69:$AN$71,5,FALSE),"")),"",IF(AH69&lt;&gt;"",VLOOKUP(B69,$W$69:$AN$71,4,FALSE),""))</f>
        <v/>
      </c>
      <c r="F69" s="110"/>
      <c r="G69" s="110"/>
      <c r="H69" s="110"/>
      <c r="I69" s="106" t="str">
        <f>IF(ISERROR(IF(AH69&lt;&gt;"",VLOOKUP(B69,$W$69:$AN$71,7,FALSE),"")),"",IF(AH69&lt;&gt;"",VLOOKUP(B69,$W$69:$AN$71,8,FALSE),""))</f>
        <v/>
      </c>
      <c r="J69" s="107"/>
      <c r="K69" s="106" t="str">
        <f>IF(ISERROR(IF(AH69&lt;&gt;"",VLOOKUP(B69,$W$69:$AN$71,9,FALSE),"")),"",IF(AH69&lt;&gt;"",VLOOKUP(B69,$W$69:$AN$71,10,FALSE),""))</f>
        <v/>
      </c>
      <c r="L69" s="107"/>
      <c r="M69" s="106" t="str">
        <f>IF(ISERROR(IF(AH69&lt;&gt;"",VLOOKUP(B69,$W$69:$AN$71,11,FALSE),"")),"",IF(AH69&lt;&gt;"",VLOOKUP(B69,$W$69:$AN$71,12,FALSE),""))</f>
        <v/>
      </c>
      <c r="N69" s="107"/>
      <c r="O69" s="142" t="str">
        <f>IF(ISERROR(IF(AH69&lt;&gt;"",VLOOKUP(B69,$W$69:$AN$71,13,FALSE),"")),"",IF(AH69&lt;&gt;"",VLOOKUP(B69,$W$69:$AN$71,14,FALSE),""))</f>
        <v/>
      </c>
      <c r="P69" s="143"/>
      <c r="Q69" s="142" t="str">
        <f>IF(ISERROR(IF(AH69&lt;&gt;"",VLOOKUP(B69,$W$69:$AN$71,15,FALSE),"")),"",IF(AH69&lt;&gt;"",VLOOKUP(B69,$W$69:$AN$71,16,FALSE),""))</f>
        <v/>
      </c>
      <c r="R69" s="143"/>
      <c r="S69" s="106" t="str">
        <f>IF(ISERROR(IF(AH69&lt;&gt;"",VLOOKUP(B69,$W$69:$AN$71,17,FALSE),"")),"",IF(AH69&lt;&gt;"",VLOOKUP(B69,$W$69:$AN$71,18,FALSE),""))</f>
        <v/>
      </c>
      <c r="T69" s="107"/>
      <c r="U69" s="33"/>
      <c r="V69" s="59"/>
      <c r="W69" s="74" t="str">
        <f>IF(AQ69=FALSE,"",RANK(AQ69,$AQ$69:$AQ$71,0))</f>
        <v/>
      </c>
      <c r="X69" s="144" t="str">
        <f>A31</f>
        <v xml:space="preserve">, </v>
      </c>
      <c r="Y69" s="145"/>
      <c r="Z69" s="170">
        <f>I31</f>
        <v>0</v>
      </c>
      <c r="AA69" s="170"/>
      <c r="AB69" s="170"/>
      <c r="AC69" s="170"/>
      <c r="AD69" s="200">
        <f>SUM(E60,E62)</f>
        <v>0</v>
      </c>
      <c r="AE69" s="200"/>
      <c r="AF69" s="200">
        <f>SUM(G60,G62)</f>
        <v>0</v>
      </c>
      <c r="AG69" s="200"/>
      <c r="AH69" s="200">
        <f>SUM(I60,I62)</f>
        <v>0</v>
      </c>
      <c r="AI69" s="200"/>
      <c r="AJ69" s="152" t="e">
        <f>TRUNC(AF69/AH69,IF($D$23=1,2,3))</f>
        <v>#DIV/0!</v>
      </c>
      <c r="AK69" s="152"/>
      <c r="AL69" s="123" t="e">
        <f>IF(AP69,AP69,"--")</f>
        <v>#VALUE!</v>
      </c>
      <c r="AM69" s="124"/>
      <c r="AN69" s="200">
        <f>MAX(M60,M62)</f>
        <v>0</v>
      </c>
      <c r="AO69" s="200"/>
      <c r="AP69" s="63" t="e">
        <f>MAX(IF(E60&gt;=1,K60,0),IF(E62&gt;=1,K62,0))</f>
        <v>#VALUE!</v>
      </c>
      <c r="AQ69" s="64" t="b">
        <f>IF(AH69,IF(AD69=0,AJ69*10000000000+AN69,AD69*10000000000000+AJ69*10000000000+AL69*100000+AN69))</f>
        <v>0</v>
      </c>
      <c r="AR69" s="53" t="s">
        <v>59</v>
      </c>
      <c r="AS69" s="53"/>
      <c r="AT69" s="53"/>
      <c r="AU69" s="53"/>
      <c r="AV69" s="53"/>
      <c r="AW69" s="53"/>
      <c r="AX69" s="53"/>
    </row>
    <row r="70" spans="2:50">
      <c r="B70" s="9">
        <v>2</v>
      </c>
      <c r="C70" s="125" t="str">
        <f>IF(ISERROR(IF(AH70&lt;&gt;"",VLOOKUP(B70,$W$69:$AN$71,2,FALSE),"")),"",IF(AH70&lt;&gt;"",VLOOKUP(B70,$W$69:$AN$71,2,FALSE),""))</f>
        <v/>
      </c>
      <c r="D70" s="126"/>
      <c r="E70" s="110" t="str">
        <f>IF(ISERROR(IF(AH70&lt;&gt;"",VLOOKUP(B70,$W$69:$AN$71,5,FALSE),"")),"",IF(AH70&lt;&gt;"",VLOOKUP(B70,$W$69:$AN$71,4,FALSE),""))</f>
        <v/>
      </c>
      <c r="F70" s="110"/>
      <c r="G70" s="110"/>
      <c r="H70" s="110"/>
      <c r="I70" s="106" t="str">
        <f>IF(ISERROR(IF(AH70&lt;&gt;"",VLOOKUP(B70,$W$69:$AN$71,7,FALSE),"")),"",IF(AH70&lt;&gt;"",VLOOKUP(B70,$W$69:$AN$71,8,FALSE),""))</f>
        <v/>
      </c>
      <c r="J70" s="107"/>
      <c r="K70" s="106" t="str">
        <f>IF(ISERROR(IF(AH70&lt;&gt;"",VLOOKUP(B70,$W$69:$AN$71,9,FALSE),"")),"",IF(AH70&lt;&gt;"",VLOOKUP(B70,$W$69:$AN$71,10,FALSE),""))</f>
        <v/>
      </c>
      <c r="L70" s="107"/>
      <c r="M70" s="106" t="str">
        <f>IF(ISERROR(IF(AH70&lt;&gt;"",VLOOKUP(B70,$W$69:$AN$71,11,FALSE),"")),"",IF(AH70&lt;&gt;"",VLOOKUP(B70,$W$69:$AN$71,12,FALSE),""))</f>
        <v/>
      </c>
      <c r="N70" s="107"/>
      <c r="O70" s="142" t="str">
        <f>IF(ISERROR(IF(AH70&lt;&gt;"",VLOOKUP(B70,$W$69:$AN$71,13,FALSE),"")),"",IF(AH70&lt;&gt;"",VLOOKUP(B70,$W$69:$AN$71,14,FALSE),""))</f>
        <v/>
      </c>
      <c r="P70" s="143"/>
      <c r="Q70" s="142" t="str">
        <f>IF(ISERROR(IF(AH70&lt;&gt;"",VLOOKUP(B70,$W$69:$AN$71,15,FALSE),"")),"",IF(AH70&lt;&gt;"",VLOOKUP(B70,$W$69:$AN$71,16,FALSE),""))</f>
        <v/>
      </c>
      <c r="R70" s="143"/>
      <c r="S70" s="106" t="str">
        <f>IF(ISERROR(IF(AH70&lt;&gt;"",VLOOKUP(B70,$W$69:$AN$71,17,FALSE),"")),"",IF(AH70&lt;&gt;"",VLOOKUP(B70,$W$69:$AN$71,18,FALSE),""))</f>
        <v/>
      </c>
      <c r="T70" s="107"/>
      <c r="U70" s="33"/>
      <c r="V70" s="59"/>
      <c r="W70" s="74" t="str">
        <f>IF(AQ70=FALSE,"",RANK(AQ70,$AQ$69:$AQ$71,0))</f>
        <v/>
      </c>
      <c r="X70" s="144" t="str">
        <f>A32</f>
        <v xml:space="preserve">, </v>
      </c>
      <c r="Y70" s="145"/>
      <c r="Z70" s="170">
        <f>I32</f>
        <v>0</v>
      </c>
      <c r="AA70" s="170"/>
      <c r="AB70" s="170"/>
      <c r="AC70" s="170"/>
      <c r="AD70" s="198">
        <f>SUM(E58,E63)</f>
        <v>0</v>
      </c>
      <c r="AE70" s="199"/>
      <c r="AF70" s="198">
        <f>SUM(G58,G63)</f>
        <v>0</v>
      </c>
      <c r="AG70" s="199"/>
      <c r="AH70" s="198">
        <f>SUM(I58,I63)</f>
        <v>0</v>
      </c>
      <c r="AI70" s="199"/>
      <c r="AJ70" s="152" t="e">
        <f>TRUNC(AF70/AH70,IF($D$23=1,2,3))</f>
        <v>#DIV/0!</v>
      </c>
      <c r="AK70" s="152"/>
      <c r="AL70" s="123" t="e">
        <f>IF(AP70,AP70,"--")</f>
        <v>#VALUE!</v>
      </c>
      <c r="AM70" s="124"/>
      <c r="AN70" s="200">
        <f>MAX(M58,M63)</f>
        <v>0</v>
      </c>
      <c r="AO70" s="200"/>
      <c r="AP70" s="63" t="e">
        <f>MAX(IF(E58&gt;=1,K58,0),IF(E63&gt;=1,K63,0))</f>
        <v>#VALUE!</v>
      </c>
      <c r="AQ70" s="64" t="b">
        <f>IF(AH70,IF(AD70=0,AJ70*10000000000+AN70,AD70*10000000000000+AJ70*10000000000+AL70*100000+AN70))</f>
        <v>0</v>
      </c>
      <c r="AR70" s="53"/>
      <c r="AS70" s="53"/>
      <c r="AT70" s="53"/>
      <c r="AU70" s="53"/>
      <c r="AV70" s="53"/>
      <c r="AW70" s="53"/>
      <c r="AX70" s="53"/>
    </row>
    <row r="71" spans="2:50">
      <c r="B71" s="9">
        <v>3</v>
      </c>
      <c r="C71" s="125" t="str">
        <f>IF(ISERROR(IF(AH71&lt;&gt;"",VLOOKUP(B71,$W$69:$AN$71,2,FALSE),"")),"",IF(AH71&lt;&gt;"",VLOOKUP(B71,$W$69:$AN$71,2,FALSE),""))</f>
        <v/>
      </c>
      <c r="D71" s="126"/>
      <c r="E71" s="110" t="str">
        <f>IF(ISERROR(IF(AH71&lt;&gt;"",VLOOKUP(B71,$W$69:$AN$71,5,FALSE),"")),"",IF(AH71&lt;&gt;"",VLOOKUP(B71,$W$69:$AN$71,4,FALSE),""))</f>
        <v/>
      </c>
      <c r="F71" s="110"/>
      <c r="G71" s="110"/>
      <c r="H71" s="110"/>
      <c r="I71" s="106" t="str">
        <f>IF(ISERROR(IF(AH71&lt;&gt;"",VLOOKUP(B71,$W$69:$AN$71,7,FALSE),"")),"",IF(AH71&lt;&gt;"",VLOOKUP(B71,$W$69:$AN$71,8,FALSE),""))</f>
        <v/>
      </c>
      <c r="J71" s="107"/>
      <c r="K71" s="106" t="str">
        <f>IF(ISERROR(IF(AH71&lt;&gt;"",VLOOKUP(B71,$W$69:$AN$71,9,FALSE),"")),"",IF(AH71&lt;&gt;"",VLOOKUP(B71,$W$69:$AN$71,10,FALSE),""))</f>
        <v/>
      </c>
      <c r="L71" s="107"/>
      <c r="M71" s="106" t="str">
        <f>IF(ISERROR(IF(AH71&lt;&gt;"",VLOOKUP(B71,$W$69:$AN$71,11,FALSE),"")),"",IF(AH71&lt;&gt;"",VLOOKUP(B71,$W$69:$AN$71,12,FALSE),""))</f>
        <v/>
      </c>
      <c r="N71" s="107"/>
      <c r="O71" s="142" t="str">
        <f>IF(ISERROR(IF(AH71&lt;&gt;"",VLOOKUP(B71,$W$69:$AN$71,13,FALSE),"")),"",IF(AH71&lt;&gt;"",VLOOKUP(B71,$W$69:$AN$71,14,FALSE),""))</f>
        <v/>
      </c>
      <c r="P71" s="143"/>
      <c r="Q71" s="142" t="str">
        <f>IF(ISERROR(IF(AH71&lt;&gt;"",VLOOKUP(B71,$W$69:$AN$71,15,FALSE),"")),"",IF(AH71&lt;&gt;"",VLOOKUP(B71,$W$69:$AN$71,16,FALSE),""))</f>
        <v/>
      </c>
      <c r="R71" s="143"/>
      <c r="S71" s="106" t="str">
        <f>IF(ISERROR(IF(AH71&lt;&gt;"",VLOOKUP(B71,$W$69:$AN$71,17,FALSE),"")),"",IF(AH71&lt;&gt;"",VLOOKUP(B71,$W$69:$AN$71,18,FALSE),""))</f>
        <v/>
      </c>
      <c r="T71" s="107"/>
      <c r="U71" s="33"/>
      <c r="V71" s="59"/>
      <c r="W71" s="74" t="str">
        <f>IF(AQ71:AQ71=FALSE,"",RANK(AQ71,$AQ$69:$AQ$71,0))</f>
        <v/>
      </c>
      <c r="X71" s="144" t="str">
        <f>A33</f>
        <v xml:space="preserve">, </v>
      </c>
      <c r="Y71" s="145"/>
      <c r="Z71" s="170">
        <f>I33</f>
        <v>0</v>
      </c>
      <c r="AA71" s="170"/>
      <c r="AB71" s="170"/>
      <c r="AC71" s="170"/>
      <c r="AD71" s="198">
        <f>SUM(E61,E59)</f>
        <v>0</v>
      </c>
      <c r="AE71" s="199"/>
      <c r="AF71" s="198">
        <f>SUM(G61,G59)</f>
        <v>0</v>
      </c>
      <c r="AG71" s="199"/>
      <c r="AH71" s="198">
        <f>SUM(I61,I59)</f>
        <v>0</v>
      </c>
      <c r="AI71" s="199"/>
      <c r="AJ71" s="152" t="e">
        <f>TRUNC(AF71/AH71,IF($D$23=1,2,3))</f>
        <v>#DIV/0!</v>
      </c>
      <c r="AK71" s="152"/>
      <c r="AL71" s="142" t="e">
        <f>IF(AP71,AP71,"--")</f>
        <v>#VALUE!</v>
      </c>
      <c r="AM71" s="143"/>
      <c r="AN71" s="200">
        <f>MAX(M61,M59)</f>
        <v>0</v>
      </c>
      <c r="AO71" s="200"/>
      <c r="AP71" s="63" t="e">
        <f>MAX(IF(E61&gt;=1,K61,0),IF(E59&gt;=1,K59,0))</f>
        <v>#VALUE!</v>
      </c>
      <c r="AQ71" s="64" t="b">
        <f>IF(AH71,IF(AD71=0,AJ71*10000000000+AN71,AD71*10000000000000+AJ71*10000000000+AL71*100000+AN71))</f>
        <v>0</v>
      </c>
      <c r="AR71" s="53"/>
      <c r="AS71" s="53"/>
      <c r="AT71" s="53"/>
      <c r="AU71" s="53"/>
      <c r="AV71" s="53"/>
      <c r="AW71" s="53"/>
      <c r="AX71" s="53"/>
    </row>
    <row r="72" spans="2:50">
      <c r="V72" s="59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</row>
    <row r="73" spans="2:50">
      <c r="V73" s="59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</row>
    <row r="74" spans="2:50">
      <c r="V74" s="59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</row>
    <row r="75" spans="2:50" ht="18">
      <c r="B75" s="141" t="s">
        <v>24</v>
      </c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31"/>
      <c r="V75" s="59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</row>
    <row r="76" spans="2:50">
      <c r="B76" s="6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59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</row>
    <row r="77" spans="2:50" ht="15.75">
      <c r="B77" s="1" t="s">
        <v>39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59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</row>
    <row r="78" spans="2:50">
      <c r="V78" s="59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</row>
    <row r="79" spans="2:50" ht="39.75" customHeight="1">
      <c r="B79" s="41" t="s">
        <v>61</v>
      </c>
      <c r="C79" s="169" t="s">
        <v>10</v>
      </c>
      <c r="D79" s="147"/>
      <c r="E79" s="146" t="s">
        <v>21</v>
      </c>
      <c r="F79" s="147"/>
      <c r="G79" s="169" t="s">
        <v>13</v>
      </c>
      <c r="H79" s="147"/>
      <c r="I79" s="169" t="s">
        <v>16</v>
      </c>
      <c r="J79" s="147"/>
      <c r="K79" s="169" t="s">
        <v>14</v>
      </c>
      <c r="L79" s="147"/>
      <c r="M79" s="169" t="s">
        <v>15</v>
      </c>
      <c r="N79" s="147"/>
      <c r="O79" s="4"/>
      <c r="P79" s="3"/>
      <c r="Q79" s="3"/>
      <c r="R79" s="3"/>
      <c r="S79" s="3"/>
      <c r="T79" s="3"/>
      <c r="U79" s="3"/>
      <c r="V79" s="82"/>
      <c r="W79" s="83" t="s">
        <v>55</v>
      </c>
      <c r="X79" s="83" t="s">
        <v>56</v>
      </c>
      <c r="Y79" s="83" t="s">
        <v>32</v>
      </c>
      <c r="Z79" s="83" t="s">
        <v>33</v>
      </c>
      <c r="AA79" s="83" t="s">
        <v>30</v>
      </c>
      <c r="AB79" s="83" t="s">
        <v>31</v>
      </c>
      <c r="AC79" s="83" t="s">
        <v>57</v>
      </c>
      <c r="AD79" s="83" t="s">
        <v>58</v>
      </c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3"/>
      <c r="AT79" s="53"/>
      <c r="AU79" s="53"/>
      <c r="AV79" s="53"/>
      <c r="AW79" s="53"/>
      <c r="AX79" s="53"/>
    </row>
    <row r="80" spans="2:50" ht="15" customHeight="1">
      <c r="B80" s="116">
        <v>1</v>
      </c>
      <c r="C80" s="108" t="str">
        <f>A38</f>
        <v xml:space="preserve">, </v>
      </c>
      <c r="D80" s="109"/>
      <c r="E80" s="119" t="str">
        <f>IF(G80="","",IF(G80=G81,1,IF(G80&lt;G81,0,2)))</f>
        <v/>
      </c>
      <c r="F80" s="120"/>
      <c r="G80" s="121"/>
      <c r="H80" s="122"/>
      <c r="I80" s="111"/>
      <c r="J80" s="111"/>
      <c r="K80" s="123" t="e">
        <f t="shared" ref="K80:K91" si="2">TRUNC(IF(G80="","",G80/I80),IF($D$23=1,2,3))</f>
        <v>#VALUE!</v>
      </c>
      <c r="L80" s="124"/>
      <c r="M80" s="111"/>
      <c r="N80" s="122"/>
      <c r="O80" s="171" t="str">
        <f t="shared" ref="O80:O91" si="3">IF(E80="","",IF(OR(G80&gt;$H$14,I80&gt;$M$14),"&lt;&lt; Eingabe Punkte/Aufn. überprüfen",""))</f>
        <v/>
      </c>
      <c r="P80" s="172"/>
      <c r="Q80" s="172"/>
      <c r="R80" s="172"/>
      <c r="S80" s="172"/>
      <c r="T80" s="172"/>
      <c r="U80" s="172"/>
      <c r="V80" s="84">
        <v>1</v>
      </c>
      <c r="W80" s="79">
        <f>VLOOKUP(C80,$A$38:$P$41,14,FALSE)</f>
        <v>0</v>
      </c>
      <c r="X80" s="79">
        <f>VLOOKUP(C81,$A$38:$N$41,14,FALSE)</f>
        <v>0</v>
      </c>
      <c r="Y80" s="79">
        <f>G80</f>
        <v>0</v>
      </c>
      <c r="Z80" s="79">
        <f>G81</f>
        <v>0</v>
      </c>
      <c r="AA80" s="79">
        <f>I80</f>
        <v>0</v>
      </c>
      <c r="AB80" s="79" t="str">
        <f>I81</f>
        <v/>
      </c>
      <c r="AC80" s="79">
        <f>M80</f>
        <v>0</v>
      </c>
      <c r="AD80" s="79">
        <f>M81</f>
        <v>0</v>
      </c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</row>
    <row r="81" spans="2:50" ht="15" customHeight="1">
      <c r="B81" s="117"/>
      <c r="C81" s="149" t="str">
        <f>A41</f>
        <v xml:space="preserve">, </v>
      </c>
      <c r="D81" s="150"/>
      <c r="E81" s="154" t="str">
        <f>IF(G80="","",IF(E80=1,1,IF(E80=2,0,IF(E80=0,2))))</f>
        <v/>
      </c>
      <c r="F81" s="155"/>
      <c r="G81" s="156"/>
      <c r="H81" s="157"/>
      <c r="I81" s="155" t="str">
        <f>IF(I80="","",I80)</f>
        <v/>
      </c>
      <c r="J81" s="155"/>
      <c r="K81" s="173" t="e">
        <f t="shared" si="2"/>
        <v>#VALUE!</v>
      </c>
      <c r="L81" s="174"/>
      <c r="M81" s="175"/>
      <c r="N81" s="157"/>
      <c r="O81" s="171" t="str">
        <f t="shared" si="3"/>
        <v/>
      </c>
      <c r="P81" s="172"/>
      <c r="Q81" s="172"/>
      <c r="R81" s="172"/>
      <c r="S81" s="172"/>
      <c r="T81" s="172"/>
      <c r="U81" s="172"/>
      <c r="V81" s="84">
        <v>4</v>
      </c>
      <c r="W81" s="79"/>
      <c r="X81" s="79"/>
      <c r="Y81" s="79"/>
      <c r="Z81" s="79"/>
      <c r="AA81" s="79"/>
      <c r="AB81" s="79"/>
      <c r="AC81" s="79"/>
      <c r="AD81" s="79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</row>
    <row r="82" spans="2:50" ht="15" customHeight="1">
      <c r="B82" s="117"/>
      <c r="C82" s="108" t="str">
        <f>A39</f>
        <v xml:space="preserve">, </v>
      </c>
      <c r="D82" s="109"/>
      <c r="E82" s="119" t="str">
        <f>IF(G82="","",IF(G82=G83,1,IF(G82&lt;G83,0,2)))</f>
        <v/>
      </c>
      <c r="F82" s="120"/>
      <c r="G82" s="121"/>
      <c r="H82" s="122"/>
      <c r="I82" s="111"/>
      <c r="J82" s="111"/>
      <c r="K82" s="123" t="e">
        <f t="shared" si="2"/>
        <v>#VALUE!</v>
      </c>
      <c r="L82" s="124"/>
      <c r="M82" s="111"/>
      <c r="N82" s="122"/>
      <c r="O82" s="171" t="str">
        <f t="shared" si="3"/>
        <v/>
      </c>
      <c r="P82" s="172"/>
      <c r="Q82" s="172"/>
      <c r="R82" s="172"/>
      <c r="S82" s="172"/>
      <c r="T82" s="172"/>
      <c r="U82" s="172"/>
      <c r="V82" s="84">
        <v>2</v>
      </c>
      <c r="W82" s="79">
        <f>VLOOKUP(C82,$A$38:$P$41,14,FALSE)</f>
        <v>0</v>
      </c>
      <c r="X82" s="79">
        <f>VLOOKUP(C83,$A$38:$N$41,14,FALSE)</f>
        <v>0</v>
      </c>
      <c r="Y82" s="79">
        <f>G82</f>
        <v>0</v>
      </c>
      <c r="Z82" s="79">
        <f>G83</f>
        <v>0</v>
      </c>
      <c r="AA82" s="79">
        <f>I82</f>
        <v>0</v>
      </c>
      <c r="AB82" s="79" t="str">
        <f>I83</f>
        <v/>
      </c>
      <c r="AC82" s="79">
        <f>M82</f>
        <v>0</v>
      </c>
      <c r="AD82" s="79">
        <f>M83</f>
        <v>0</v>
      </c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</row>
    <row r="83" spans="2:50" ht="15" customHeight="1">
      <c r="B83" s="118"/>
      <c r="C83" s="176" t="str">
        <f>A40</f>
        <v xml:space="preserve">, </v>
      </c>
      <c r="D83" s="177"/>
      <c r="E83" s="154" t="str">
        <f>IF(G82="","",IF(E82=1,1,IF(E82=2,0,IF(E82=0,2))))</f>
        <v/>
      </c>
      <c r="F83" s="155"/>
      <c r="G83" s="156"/>
      <c r="H83" s="157"/>
      <c r="I83" s="155" t="str">
        <f>IF(I82="","",I82)</f>
        <v/>
      </c>
      <c r="J83" s="155"/>
      <c r="K83" s="178" t="e">
        <f t="shared" si="2"/>
        <v>#VALUE!</v>
      </c>
      <c r="L83" s="179"/>
      <c r="M83" s="175"/>
      <c r="N83" s="157"/>
      <c r="O83" s="171" t="str">
        <f t="shared" si="3"/>
        <v/>
      </c>
      <c r="P83" s="172"/>
      <c r="Q83" s="172"/>
      <c r="R83" s="172"/>
      <c r="S83" s="172"/>
      <c r="T83" s="172"/>
      <c r="U83" s="172"/>
      <c r="V83" s="84">
        <v>3</v>
      </c>
      <c r="W83" s="79"/>
      <c r="X83" s="79"/>
      <c r="Y83" s="79"/>
      <c r="Z83" s="79"/>
      <c r="AA83" s="79"/>
      <c r="AB83" s="79"/>
      <c r="AC83" s="79"/>
      <c r="AD83" s="79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</row>
    <row r="84" spans="2:50" ht="15" customHeight="1">
      <c r="B84" s="116">
        <v>2</v>
      </c>
      <c r="C84" s="108" t="str">
        <f>A38</f>
        <v xml:space="preserve">, </v>
      </c>
      <c r="D84" s="109"/>
      <c r="E84" s="119" t="str">
        <f>IF(G84="","",IF(G84=G85,1,IF(G84&lt;G85,0,2)))</f>
        <v/>
      </c>
      <c r="F84" s="120"/>
      <c r="G84" s="121"/>
      <c r="H84" s="122"/>
      <c r="I84" s="111"/>
      <c r="J84" s="111"/>
      <c r="K84" s="123" t="e">
        <f t="shared" si="2"/>
        <v>#VALUE!</v>
      </c>
      <c r="L84" s="124"/>
      <c r="M84" s="111"/>
      <c r="N84" s="122"/>
      <c r="O84" s="171" t="str">
        <f t="shared" si="3"/>
        <v/>
      </c>
      <c r="P84" s="172"/>
      <c r="Q84" s="172"/>
      <c r="R84" s="172"/>
      <c r="S84" s="172"/>
      <c r="T84" s="172"/>
      <c r="U84" s="172"/>
      <c r="V84" s="84">
        <v>1</v>
      </c>
      <c r="W84" s="79">
        <f>VLOOKUP(C84,$A$38:$P$41,14,FALSE)</f>
        <v>0</v>
      </c>
      <c r="X84" s="79">
        <f>VLOOKUP(C85,$A$38:$N$41,14,FALSE)</f>
        <v>0</v>
      </c>
      <c r="Y84" s="79">
        <f>G84</f>
        <v>0</v>
      </c>
      <c r="Z84" s="79">
        <f>G85</f>
        <v>0</v>
      </c>
      <c r="AA84" s="79">
        <f>I84</f>
        <v>0</v>
      </c>
      <c r="AB84" s="79" t="str">
        <f>I85</f>
        <v/>
      </c>
      <c r="AC84" s="79">
        <f>M84</f>
        <v>0</v>
      </c>
      <c r="AD84" s="79">
        <f>M85</f>
        <v>0</v>
      </c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</row>
    <row r="85" spans="2:50" ht="15" customHeight="1">
      <c r="B85" s="117"/>
      <c r="C85" s="176" t="str">
        <f>A40</f>
        <v xml:space="preserve">, </v>
      </c>
      <c r="D85" s="177"/>
      <c r="E85" s="154" t="str">
        <f>IF(G84="","",IF(E84=1,1,IF(E84=2,0,IF(E84=0,2))))</f>
        <v/>
      </c>
      <c r="F85" s="155"/>
      <c r="G85" s="156"/>
      <c r="H85" s="157"/>
      <c r="I85" s="155" t="str">
        <f>IF(I84="","",I84)</f>
        <v/>
      </c>
      <c r="J85" s="155"/>
      <c r="K85" s="178" t="e">
        <f t="shared" si="2"/>
        <v>#VALUE!</v>
      </c>
      <c r="L85" s="179"/>
      <c r="M85" s="175"/>
      <c r="N85" s="157"/>
      <c r="O85" s="171" t="str">
        <f t="shared" si="3"/>
        <v/>
      </c>
      <c r="P85" s="172"/>
      <c r="Q85" s="172"/>
      <c r="R85" s="172"/>
      <c r="S85" s="172"/>
      <c r="T85" s="172"/>
      <c r="U85" s="172"/>
      <c r="V85" s="84">
        <v>3</v>
      </c>
      <c r="W85" s="79"/>
      <c r="X85" s="79"/>
      <c r="Y85" s="79"/>
      <c r="Z85" s="79"/>
      <c r="AA85" s="79"/>
      <c r="AB85" s="79"/>
      <c r="AC85" s="79"/>
      <c r="AD85" s="79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</row>
    <row r="86" spans="2:50" ht="15" customHeight="1">
      <c r="B86" s="117"/>
      <c r="C86" s="108" t="str">
        <f>A39</f>
        <v xml:space="preserve">, </v>
      </c>
      <c r="D86" s="109"/>
      <c r="E86" s="119" t="str">
        <f>IF(G86="","",IF(G86=G87,1,IF(G86&lt;G87,0,2)))</f>
        <v/>
      </c>
      <c r="F86" s="120"/>
      <c r="G86" s="121"/>
      <c r="H86" s="122"/>
      <c r="I86" s="111"/>
      <c r="J86" s="111"/>
      <c r="K86" s="123" t="e">
        <f t="shared" si="2"/>
        <v>#VALUE!</v>
      </c>
      <c r="L86" s="124"/>
      <c r="M86" s="111"/>
      <c r="N86" s="122"/>
      <c r="O86" s="171" t="str">
        <f t="shared" si="3"/>
        <v/>
      </c>
      <c r="P86" s="172"/>
      <c r="Q86" s="172"/>
      <c r="R86" s="172"/>
      <c r="S86" s="172"/>
      <c r="T86" s="172"/>
      <c r="U86" s="172"/>
      <c r="V86" s="84">
        <v>2</v>
      </c>
      <c r="W86" s="79">
        <f>VLOOKUP(C86,$A$38:$P$41,14,FALSE)</f>
        <v>0</v>
      </c>
      <c r="X86" s="79">
        <f>VLOOKUP(C87,$A$38:$N$41,14,FALSE)</f>
        <v>0</v>
      </c>
      <c r="Y86" s="79">
        <f>G86</f>
        <v>0</v>
      </c>
      <c r="Z86" s="79">
        <f>G87</f>
        <v>0</v>
      </c>
      <c r="AA86" s="79">
        <f>I86</f>
        <v>0</v>
      </c>
      <c r="AB86" s="79" t="str">
        <f>I87</f>
        <v/>
      </c>
      <c r="AC86" s="79">
        <f>M86</f>
        <v>0</v>
      </c>
      <c r="AD86" s="79">
        <f>M87</f>
        <v>0</v>
      </c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</row>
    <row r="87" spans="2:50" ht="15" customHeight="1">
      <c r="B87" s="118"/>
      <c r="C87" s="149" t="str">
        <f>A41</f>
        <v xml:space="preserve">, </v>
      </c>
      <c r="D87" s="150"/>
      <c r="E87" s="154" t="str">
        <f>IF(G86="","",IF(E86=1,1,IF(E86=2,0,IF(E86=0,2))))</f>
        <v/>
      </c>
      <c r="F87" s="155"/>
      <c r="G87" s="156"/>
      <c r="H87" s="157"/>
      <c r="I87" s="155" t="str">
        <f>IF(I86="","",I86)</f>
        <v/>
      </c>
      <c r="J87" s="155"/>
      <c r="K87" s="173" t="e">
        <f t="shared" si="2"/>
        <v>#VALUE!</v>
      </c>
      <c r="L87" s="174"/>
      <c r="M87" s="175"/>
      <c r="N87" s="157"/>
      <c r="O87" s="171" t="str">
        <f t="shared" si="3"/>
        <v/>
      </c>
      <c r="P87" s="172"/>
      <c r="Q87" s="172"/>
      <c r="R87" s="172"/>
      <c r="S87" s="172"/>
      <c r="T87" s="172"/>
      <c r="U87" s="172"/>
      <c r="V87" s="84">
        <v>4</v>
      </c>
      <c r="W87" s="79"/>
      <c r="X87" s="79"/>
      <c r="Y87" s="79"/>
      <c r="Z87" s="79"/>
      <c r="AA87" s="79"/>
      <c r="AB87" s="79"/>
      <c r="AC87" s="79"/>
      <c r="AD87" s="79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</row>
    <row r="88" spans="2:50" ht="15" customHeight="1">
      <c r="B88" s="116">
        <v>3</v>
      </c>
      <c r="C88" s="108" t="str">
        <f>A38</f>
        <v xml:space="preserve">, </v>
      </c>
      <c r="D88" s="109"/>
      <c r="E88" s="119" t="str">
        <f>IF(G88="","",IF(G88=G89,1,IF(G88&lt;G89,0,2)))</f>
        <v/>
      </c>
      <c r="F88" s="120"/>
      <c r="G88" s="121"/>
      <c r="H88" s="122"/>
      <c r="I88" s="111"/>
      <c r="J88" s="111"/>
      <c r="K88" s="123" t="e">
        <f t="shared" si="2"/>
        <v>#VALUE!</v>
      </c>
      <c r="L88" s="124"/>
      <c r="M88" s="111"/>
      <c r="N88" s="122"/>
      <c r="O88" s="171" t="str">
        <f t="shared" si="3"/>
        <v/>
      </c>
      <c r="P88" s="172"/>
      <c r="Q88" s="172"/>
      <c r="R88" s="172"/>
      <c r="S88" s="172"/>
      <c r="T88" s="172"/>
      <c r="U88" s="172"/>
      <c r="V88" s="84">
        <v>1</v>
      </c>
      <c r="W88" s="79">
        <f>VLOOKUP(C88,$A$38:$P$41,14,FALSE)</f>
        <v>0</v>
      </c>
      <c r="X88" s="79">
        <f>VLOOKUP(C89,$A$38:$N$41,14,FALSE)</f>
        <v>0</v>
      </c>
      <c r="Y88" s="79">
        <f>G88</f>
        <v>0</v>
      </c>
      <c r="Z88" s="79">
        <f>G89</f>
        <v>0</v>
      </c>
      <c r="AA88" s="79">
        <f>I88</f>
        <v>0</v>
      </c>
      <c r="AB88" s="79" t="str">
        <f>I89</f>
        <v/>
      </c>
      <c r="AC88" s="79">
        <f>M88</f>
        <v>0</v>
      </c>
      <c r="AD88" s="79">
        <f>M89</f>
        <v>0</v>
      </c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</row>
    <row r="89" spans="2:50" ht="15" customHeight="1">
      <c r="B89" s="117"/>
      <c r="C89" s="149" t="str">
        <f>A39</f>
        <v xml:space="preserve">, </v>
      </c>
      <c r="D89" s="150"/>
      <c r="E89" s="154" t="str">
        <f>IF(G88="","",IF(E88=1,1,IF(E88=2,0,IF(E88=0,2))))</f>
        <v/>
      </c>
      <c r="F89" s="155"/>
      <c r="G89" s="156"/>
      <c r="H89" s="157"/>
      <c r="I89" s="155" t="str">
        <f>IF(I88="","",I88)</f>
        <v/>
      </c>
      <c r="J89" s="155"/>
      <c r="K89" s="173" t="e">
        <f t="shared" si="2"/>
        <v>#VALUE!</v>
      </c>
      <c r="L89" s="174"/>
      <c r="M89" s="175"/>
      <c r="N89" s="157"/>
      <c r="O89" s="171" t="str">
        <f t="shared" si="3"/>
        <v/>
      </c>
      <c r="P89" s="172"/>
      <c r="Q89" s="172"/>
      <c r="R89" s="172"/>
      <c r="S89" s="172"/>
      <c r="T89" s="172"/>
      <c r="U89" s="172"/>
      <c r="V89" s="84">
        <v>2</v>
      </c>
      <c r="W89" s="79"/>
      <c r="X89" s="79"/>
      <c r="Y89" s="79"/>
      <c r="Z89" s="79"/>
      <c r="AA89" s="79"/>
      <c r="AB89" s="79"/>
      <c r="AC89" s="79"/>
      <c r="AD89" s="79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</row>
    <row r="90" spans="2:50" ht="15" customHeight="1">
      <c r="B90" s="117"/>
      <c r="C90" s="108" t="str">
        <f>A40</f>
        <v xml:space="preserve">, </v>
      </c>
      <c r="D90" s="109"/>
      <c r="E90" s="119" t="str">
        <f>IF(G90="","",IF(G90=G91,1,IF(G90&lt;G91,0,2)))</f>
        <v/>
      </c>
      <c r="F90" s="120"/>
      <c r="G90" s="121"/>
      <c r="H90" s="122"/>
      <c r="I90" s="111"/>
      <c r="J90" s="111"/>
      <c r="K90" s="123" t="e">
        <f t="shared" si="2"/>
        <v>#VALUE!</v>
      </c>
      <c r="L90" s="124"/>
      <c r="M90" s="111"/>
      <c r="N90" s="122"/>
      <c r="O90" s="171" t="str">
        <f t="shared" si="3"/>
        <v/>
      </c>
      <c r="P90" s="172"/>
      <c r="Q90" s="172"/>
      <c r="R90" s="172"/>
      <c r="S90" s="172"/>
      <c r="T90" s="172"/>
      <c r="U90" s="172"/>
      <c r="V90" s="84">
        <v>3</v>
      </c>
      <c r="W90" s="79">
        <f>VLOOKUP(C90,$A$38:$P$41,14,FALSE)</f>
        <v>0</v>
      </c>
      <c r="X90" s="79">
        <f>VLOOKUP(C91,$A$38:$N$41,14,FALSE)</f>
        <v>0</v>
      </c>
      <c r="Y90" s="79">
        <f>G90</f>
        <v>0</v>
      </c>
      <c r="Z90" s="79">
        <f>G91</f>
        <v>0</v>
      </c>
      <c r="AA90" s="79">
        <f>I90</f>
        <v>0</v>
      </c>
      <c r="AB90" s="79" t="str">
        <f>I91</f>
        <v/>
      </c>
      <c r="AC90" s="79">
        <f>M90</f>
        <v>0</v>
      </c>
      <c r="AD90" s="79">
        <f>M91</f>
        <v>0</v>
      </c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</row>
    <row r="91" spans="2:50" ht="15" customHeight="1">
      <c r="B91" s="118"/>
      <c r="C91" s="149" t="str">
        <f>A41</f>
        <v xml:space="preserve">, </v>
      </c>
      <c r="D91" s="150"/>
      <c r="E91" s="154" t="str">
        <f>IF(G90="","",IF(E90=1,1,IF(E90=2,0,IF(E90=0,2))))</f>
        <v/>
      </c>
      <c r="F91" s="155"/>
      <c r="G91" s="156"/>
      <c r="H91" s="157"/>
      <c r="I91" s="155" t="str">
        <f>IF(I90="","",I90)</f>
        <v/>
      </c>
      <c r="J91" s="155"/>
      <c r="K91" s="173" t="e">
        <f t="shared" si="2"/>
        <v>#VALUE!</v>
      </c>
      <c r="L91" s="174"/>
      <c r="M91" s="175"/>
      <c r="N91" s="157"/>
      <c r="O91" s="171" t="str">
        <f t="shared" si="3"/>
        <v/>
      </c>
      <c r="P91" s="172"/>
      <c r="Q91" s="172"/>
      <c r="R91" s="172"/>
      <c r="S91" s="172"/>
      <c r="T91" s="172"/>
      <c r="U91" s="172"/>
      <c r="V91" s="84">
        <v>4</v>
      </c>
      <c r="W91" s="79"/>
      <c r="X91" s="79"/>
      <c r="Y91" s="79"/>
      <c r="Z91" s="79"/>
      <c r="AA91" s="79"/>
      <c r="AB91" s="79"/>
      <c r="AC91" s="79"/>
      <c r="AD91" s="79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</row>
    <row r="92" spans="2:50">
      <c r="V92" s="59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</row>
    <row r="93" spans="2:50">
      <c r="V93" s="59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</row>
    <row r="94" spans="2:50" ht="15.75">
      <c r="B94" s="113" t="s">
        <v>38</v>
      </c>
      <c r="C94" s="113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V94" s="59"/>
      <c r="W94" s="197" t="s">
        <v>37</v>
      </c>
      <c r="X94" s="197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53"/>
      <c r="AP94" s="53"/>
      <c r="AQ94" s="53"/>
      <c r="AR94" s="53"/>
      <c r="AS94" s="53"/>
      <c r="AT94" s="53"/>
      <c r="AU94" s="53"/>
      <c r="AV94" s="53"/>
      <c r="AW94" s="53"/>
      <c r="AX94" s="53"/>
    </row>
    <row r="95" spans="2:50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9"/>
      <c r="W95" s="61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</row>
    <row r="96" spans="2:50" ht="39" customHeight="1">
      <c r="B96" s="43" t="s">
        <v>17</v>
      </c>
      <c r="C96" s="169" t="s">
        <v>10</v>
      </c>
      <c r="D96" s="147"/>
      <c r="E96" s="112" t="s">
        <v>12</v>
      </c>
      <c r="F96" s="112"/>
      <c r="G96" s="112"/>
      <c r="H96" s="112"/>
      <c r="I96" s="146" t="s">
        <v>21</v>
      </c>
      <c r="J96" s="147"/>
      <c r="K96" s="112" t="s">
        <v>13</v>
      </c>
      <c r="L96" s="112"/>
      <c r="M96" s="112" t="s">
        <v>16</v>
      </c>
      <c r="N96" s="112"/>
      <c r="O96" s="112" t="s">
        <v>14</v>
      </c>
      <c r="P96" s="112"/>
      <c r="Q96" s="112" t="s">
        <v>18</v>
      </c>
      <c r="R96" s="112"/>
      <c r="S96" s="112" t="s">
        <v>15</v>
      </c>
      <c r="T96" s="112"/>
      <c r="U96" s="32"/>
      <c r="V96" s="59"/>
      <c r="W96" s="73" t="s">
        <v>17</v>
      </c>
      <c r="X96" s="195" t="s">
        <v>10</v>
      </c>
      <c r="Y96" s="196"/>
      <c r="Z96" s="201" t="s">
        <v>12</v>
      </c>
      <c r="AA96" s="201"/>
      <c r="AB96" s="201"/>
      <c r="AC96" s="201"/>
      <c r="AD96" s="202" t="s">
        <v>21</v>
      </c>
      <c r="AE96" s="201"/>
      <c r="AF96" s="201" t="s">
        <v>13</v>
      </c>
      <c r="AG96" s="201"/>
      <c r="AH96" s="201" t="s">
        <v>16</v>
      </c>
      <c r="AI96" s="201"/>
      <c r="AJ96" s="201" t="s">
        <v>14</v>
      </c>
      <c r="AK96" s="201"/>
      <c r="AL96" s="201" t="s">
        <v>18</v>
      </c>
      <c r="AM96" s="201"/>
      <c r="AN96" s="201" t="s">
        <v>15</v>
      </c>
      <c r="AO96" s="201"/>
      <c r="AP96" s="62" t="s">
        <v>20</v>
      </c>
      <c r="AQ96" s="62" t="s">
        <v>19</v>
      </c>
      <c r="AR96" s="62" t="s">
        <v>60</v>
      </c>
      <c r="AS96" s="53"/>
      <c r="AT96" s="53"/>
      <c r="AU96" s="53"/>
      <c r="AV96" s="53"/>
      <c r="AW96" s="53"/>
      <c r="AX96" s="53"/>
    </row>
    <row r="97" spans="2:50">
      <c r="B97" s="42">
        <v>1</v>
      </c>
      <c r="C97" s="125" t="str">
        <f>IF(ISERROR(IF(AH97&lt;&gt;"",VLOOKUP(B97,$W$97:$AN$100,2,FALSE),"")),"",IF(AH97&lt;&gt;"",VLOOKUP(B97,$W$97:$AN$100,2,FALSE),""))</f>
        <v/>
      </c>
      <c r="D97" s="126"/>
      <c r="E97" s="110" t="str">
        <f>IF(ISERROR(IF(AH97&lt;&gt;"",VLOOKUP(B97,$W$97:$AN$100,5,FALSE),"")),"",IF(AH97&lt;&gt;"",VLOOKUP(B97,$W$97:$AN$100,4,FALSE),""))</f>
        <v/>
      </c>
      <c r="F97" s="110"/>
      <c r="G97" s="110"/>
      <c r="H97" s="110"/>
      <c r="I97" s="106" t="str">
        <f>IF(ISERROR(IF(AH97&lt;&gt;"",VLOOKUP(B97,$W$97:$AN$100,7,FALSE),"")),"",IF(AH97&lt;&gt;"",VLOOKUP(B97,$W$97:$AN$100,8,FALSE),""))</f>
        <v/>
      </c>
      <c r="J97" s="107"/>
      <c r="K97" s="106" t="str">
        <f>IF(ISERROR(IF(AH97&lt;&gt;"",VLOOKUP(B97,$W$97:$AN$100,9,FALSE),"")),"",IF(AH97&lt;&gt;"",VLOOKUP(B97,$W$97:$AN$100,10,FALSE),""))</f>
        <v/>
      </c>
      <c r="L97" s="107"/>
      <c r="M97" s="106" t="str">
        <f>IF(ISERROR(IF(AH97&lt;&gt;"",VLOOKUP(B97,$W$97:$AN$100,11,FALSE),"")),"",IF(AH97&lt;&gt;"",VLOOKUP(B97,$W$97:$AN$100,12,FALSE),""))</f>
        <v/>
      </c>
      <c r="N97" s="107"/>
      <c r="O97" s="142" t="str">
        <f>IF(ISERROR(IF(AH97&lt;&gt;"",VLOOKUP(B97,$W$97:$AN$100,13,FALSE),"")),"",IF(AH97&lt;&gt;"",VLOOKUP(B97,$W$97:$AN$100,14,FALSE),""))</f>
        <v/>
      </c>
      <c r="P97" s="143"/>
      <c r="Q97" s="142" t="str">
        <f>IF(ISERROR(IF(AH97&lt;&gt;"",VLOOKUP(B97,$W$97:$AN$100,15,FALSE),"")),"",IF(AH97&lt;&gt;"",VLOOKUP(B97,$W$97:$AN$100,16,FALSE),""))</f>
        <v/>
      </c>
      <c r="R97" s="143"/>
      <c r="S97" s="106" t="str">
        <f>IF(ISERROR(IF(AH97&lt;&gt;"",VLOOKUP(B97,$W$97:$AN$100,17,FALSE),"")),"",IF(AH97&lt;&gt;"",VLOOKUP(B97,$W$97:$AN$100,18,FALSE),""))</f>
        <v/>
      </c>
      <c r="T97" s="107"/>
      <c r="U97" s="33"/>
      <c r="V97" s="59"/>
      <c r="W97" s="74" t="str">
        <f>IF(AQ97=FALSE,"",RANK(AQ97,$AQ$97:$AQ$100,0))</f>
        <v/>
      </c>
      <c r="X97" s="144" t="str">
        <f>A38</f>
        <v xml:space="preserve">, </v>
      </c>
      <c r="Y97" s="145"/>
      <c r="Z97" s="170">
        <f>I38</f>
        <v>0</v>
      </c>
      <c r="AA97" s="170"/>
      <c r="AB97" s="170"/>
      <c r="AC97" s="170"/>
      <c r="AD97" s="200">
        <f>SUM(E80,E84,E88)</f>
        <v>0</v>
      </c>
      <c r="AE97" s="200"/>
      <c r="AF97" s="200">
        <f>SUM(G80,G84,G88)</f>
        <v>0</v>
      </c>
      <c r="AG97" s="200"/>
      <c r="AH97" s="200">
        <f>SUM(I80,I84,I88)</f>
        <v>0</v>
      </c>
      <c r="AI97" s="200"/>
      <c r="AJ97" s="152" t="e">
        <f>TRUNC(AF97/AH97,IF($D$23=1,2,3))</f>
        <v>#DIV/0!</v>
      </c>
      <c r="AK97" s="152"/>
      <c r="AL97" s="123" t="e">
        <f>IF(AP97,AP97,"--")</f>
        <v>#VALUE!</v>
      </c>
      <c r="AM97" s="124"/>
      <c r="AN97" s="200">
        <f>MAX(M80,M84,M88)</f>
        <v>0</v>
      </c>
      <c r="AO97" s="200"/>
      <c r="AP97" s="63" t="e">
        <f>MAX(IF(E80&gt;=1,K80,0),IF(E84&gt;=1,K84,0),IF(E88&gt;=1,K88,0))</f>
        <v>#VALUE!</v>
      </c>
      <c r="AQ97" s="64" t="b">
        <f>IF(AH97,IF(AD97=0,AJ97*10000000000+AN97,AD97*10000000000000+AJ97*10000000000+AL97*100000+AN97))</f>
        <v>0</v>
      </c>
      <c r="AR97" s="53" t="s">
        <v>59</v>
      </c>
      <c r="AS97" s="53"/>
      <c r="AT97" s="53"/>
      <c r="AU97" s="53"/>
      <c r="AV97" s="53"/>
      <c r="AW97" s="53"/>
      <c r="AX97" s="53"/>
    </row>
    <row r="98" spans="2:50">
      <c r="B98" s="9">
        <v>2</v>
      </c>
      <c r="C98" s="125" t="str">
        <f>IF(ISERROR(IF(AH98&lt;&gt;"",VLOOKUP(B98,$W$97:$AN$100,2,FALSE),"")),"",IF(AH98&lt;&gt;"",VLOOKUP(B98,$W$97:$AN$100,2,FALSE),""))</f>
        <v/>
      </c>
      <c r="D98" s="126"/>
      <c r="E98" s="110" t="str">
        <f>IF(ISERROR(IF(AH98&lt;&gt;"",VLOOKUP(B98,$W$97:$AN$100,5,FALSE),"")),"",IF(AH98&lt;&gt;"",VLOOKUP(B98,$W$97:$AN$100,4,FALSE),""))</f>
        <v/>
      </c>
      <c r="F98" s="110"/>
      <c r="G98" s="110"/>
      <c r="H98" s="110"/>
      <c r="I98" s="106" t="str">
        <f>IF(ISERROR(IF(AH98&lt;&gt;"",VLOOKUP(B98,$W$97:$AN$100,7,FALSE),"")),"",IF(AH98&lt;&gt;"",VLOOKUP(B98,$W$97:$AN$100,8,FALSE),""))</f>
        <v/>
      </c>
      <c r="J98" s="107"/>
      <c r="K98" s="106" t="str">
        <f>IF(ISERROR(IF(AH98&lt;&gt;"",VLOOKUP(B98,$W$97:$AN$100,9,FALSE),"")),"",IF(AH98&lt;&gt;"",VLOOKUP(B98,$W$97:$AN$100,10,FALSE),""))</f>
        <v/>
      </c>
      <c r="L98" s="107"/>
      <c r="M98" s="106" t="str">
        <f>IF(ISERROR(IF(AH98&lt;&gt;"",VLOOKUP(B98,$W$97:$AN$100,11,FALSE),"")),"",IF(AH98&lt;&gt;"",VLOOKUP(B98,$W$97:$AN$100,12,FALSE),""))</f>
        <v/>
      </c>
      <c r="N98" s="107"/>
      <c r="O98" s="142" t="str">
        <f>IF(ISERROR(IF(AH98&lt;&gt;"",VLOOKUP(B98,$W$97:$AN$100,13,FALSE),"")),"",IF(AH98&lt;&gt;"",VLOOKUP(B98,$W$97:$AN$100,14,FALSE),""))</f>
        <v/>
      </c>
      <c r="P98" s="143"/>
      <c r="Q98" s="142" t="str">
        <f>IF(ISERROR(IF(AH98&lt;&gt;"",VLOOKUP(B98,$W$97:$AN$100,15,FALSE),"")),"",IF(AH98&lt;&gt;"",VLOOKUP(B98,$W$97:$AN$100,16,FALSE),""))</f>
        <v/>
      </c>
      <c r="R98" s="143"/>
      <c r="S98" s="106" t="str">
        <f>IF(ISERROR(IF(AH98&lt;&gt;"",VLOOKUP(B98,$W$97:$AN$100,17,FALSE),"")),"",IF(AH98&lt;&gt;"",VLOOKUP(B98,$W$97:$AN$100,18,FALSE),""))</f>
        <v/>
      </c>
      <c r="T98" s="107"/>
      <c r="U98" s="33"/>
      <c r="V98" s="59"/>
      <c r="W98" s="74" t="str">
        <f>IF(AQ98=FALSE,"",RANK(AQ98,$AQ$97:$AQ$100,0))</f>
        <v/>
      </c>
      <c r="X98" s="144" t="str">
        <f>A39</f>
        <v xml:space="preserve">, </v>
      </c>
      <c r="Y98" s="145"/>
      <c r="Z98" s="170">
        <f>I39</f>
        <v>0</v>
      </c>
      <c r="AA98" s="170"/>
      <c r="AB98" s="170"/>
      <c r="AC98" s="170"/>
      <c r="AD98" s="198">
        <f>SUM(E82,E86,E89)</f>
        <v>0</v>
      </c>
      <c r="AE98" s="199"/>
      <c r="AF98" s="198">
        <f>SUM(G82,G86,G89)</f>
        <v>0</v>
      </c>
      <c r="AG98" s="199"/>
      <c r="AH98" s="198">
        <f>SUM(I82,I86,I89)</f>
        <v>0</v>
      </c>
      <c r="AI98" s="199"/>
      <c r="AJ98" s="152" t="e">
        <f>TRUNC(AF98/AH98,IF($D$23=1,2,3))</f>
        <v>#DIV/0!</v>
      </c>
      <c r="AK98" s="152"/>
      <c r="AL98" s="123" t="e">
        <f>IF(AP98,AP98,"--")</f>
        <v>#VALUE!</v>
      </c>
      <c r="AM98" s="124"/>
      <c r="AN98" s="200">
        <f>MAX(M82,M86,M89)</f>
        <v>0</v>
      </c>
      <c r="AO98" s="200"/>
      <c r="AP98" s="63" t="e">
        <f>MAX(IF(E82&gt;=1,K82,0),IF(E86&gt;=1,K86,0),IF(E89&gt;=1,K89,0))</f>
        <v>#VALUE!</v>
      </c>
      <c r="AQ98" s="64" t="b">
        <f>IF(AH98,IF(AD98=0,AJ98*10000000000+AN98,AD98*10000000000000+AJ98*10000000000+AL98*100000+AN98))</f>
        <v>0</v>
      </c>
      <c r="AR98" s="53"/>
      <c r="AS98" s="53"/>
      <c r="AT98" s="53"/>
      <c r="AU98" s="53"/>
      <c r="AV98" s="53"/>
      <c r="AW98" s="53"/>
      <c r="AX98" s="53"/>
    </row>
    <row r="99" spans="2:50">
      <c r="B99" s="9">
        <v>3</v>
      </c>
      <c r="C99" s="125" t="str">
        <f>IF(ISERROR(IF(AH99&lt;&gt;"",VLOOKUP(B99,$W$97:$AN$100,2,FALSE),"")),"",IF(AH99&lt;&gt;"",VLOOKUP(B99,$W$97:$AN$100,2,FALSE),""))</f>
        <v/>
      </c>
      <c r="D99" s="126"/>
      <c r="E99" s="110" t="str">
        <f>IF(ISERROR(IF(AH99&lt;&gt;"",VLOOKUP(B99,$W$97:$AN$100,5,FALSE),"")),"",IF(AH99&lt;&gt;"",VLOOKUP(B99,$W$97:$AN$100,4,FALSE),""))</f>
        <v/>
      </c>
      <c r="F99" s="110"/>
      <c r="G99" s="110"/>
      <c r="H99" s="110"/>
      <c r="I99" s="106" t="str">
        <f>IF(ISERROR(IF(AH99&lt;&gt;"",VLOOKUP(B99,$W$97:$AN$100,7,FALSE),"")),"",IF(AH99&lt;&gt;"",VLOOKUP(B99,$W$97:$AN$100,8,FALSE),""))</f>
        <v/>
      </c>
      <c r="J99" s="107"/>
      <c r="K99" s="106" t="str">
        <f>IF(ISERROR(IF(AH99&lt;&gt;"",VLOOKUP(B99,$W$97:$AN$100,9,FALSE),"")),"",IF(AH99&lt;&gt;"",VLOOKUP(B99,$W$97:$AN$100,10,FALSE),""))</f>
        <v/>
      </c>
      <c r="L99" s="107"/>
      <c r="M99" s="106" t="str">
        <f>IF(ISERROR(IF(AH99&lt;&gt;"",VLOOKUP(B99,$W$97:$AN$100,11,FALSE),"")),"",IF(AH99&lt;&gt;"",VLOOKUP(B99,$W$97:$AN$100,12,FALSE),""))</f>
        <v/>
      </c>
      <c r="N99" s="107"/>
      <c r="O99" s="142" t="str">
        <f>IF(ISERROR(IF(AH99&lt;&gt;"",VLOOKUP(B99,$W$97:$AN$100,13,FALSE),"")),"",IF(AH99&lt;&gt;"",VLOOKUP(B99,$W$97:$AN$100,14,FALSE),""))</f>
        <v/>
      </c>
      <c r="P99" s="143"/>
      <c r="Q99" s="142" t="str">
        <f>IF(ISERROR(IF(AH99&lt;&gt;"",VLOOKUP(B99,$W$97:$AN$100,15,FALSE),"")),"",IF(AH99&lt;&gt;"",VLOOKUP(B99,$W$97:$AN$100,16,FALSE),""))</f>
        <v/>
      </c>
      <c r="R99" s="143"/>
      <c r="S99" s="106" t="str">
        <f>IF(ISERROR(IF(AH99&lt;&gt;"",VLOOKUP(B99,$W$97:$AN$100,17,FALSE),"")),"",IF(AH99&lt;&gt;"",VLOOKUP(B99,$W$97:$AN$100,18,FALSE),""))</f>
        <v/>
      </c>
      <c r="T99" s="107"/>
      <c r="U99" s="33"/>
      <c r="V99" s="59"/>
      <c r="W99" s="74" t="str">
        <f>IF(AQ99=FALSE,"",RANK(AQ99,$AQ$97:$AQ$100,0))</f>
        <v/>
      </c>
      <c r="X99" s="144" t="str">
        <f>A40</f>
        <v xml:space="preserve">, </v>
      </c>
      <c r="Y99" s="145"/>
      <c r="Z99" s="170">
        <f>I40</f>
        <v>0</v>
      </c>
      <c r="AA99" s="170"/>
      <c r="AB99" s="170"/>
      <c r="AC99" s="170"/>
      <c r="AD99" s="198">
        <f>SUM(E85,E83,E90)</f>
        <v>0</v>
      </c>
      <c r="AE99" s="199"/>
      <c r="AF99" s="198">
        <f>SUM(G85,G83,G90)</f>
        <v>0</v>
      </c>
      <c r="AG99" s="199"/>
      <c r="AH99" s="198">
        <f>SUM(I85,I83,I90)</f>
        <v>0</v>
      </c>
      <c r="AI99" s="199"/>
      <c r="AJ99" s="152" t="e">
        <f>TRUNC(AF99/AH99,IF($D$23=1,2,3))</f>
        <v>#DIV/0!</v>
      </c>
      <c r="AK99" s="152"/>
      <c r="AL99" s="142" t="e">
        <f>IF(AP99,AP99,"--")</f>
        <v>#VALUE!</v>
      </c>
      <c r="AM99" s="143"/>
      <c r="AN99" s="200">
        <f>MAX(M85,M83,M90)</f>
        <v>0</v>
      </c>
      <c r="AO99" s="200"/>
      <c r="AP99" s="63" t="e">
        <f>MAX(IF(E85&gt;=1,K85,0),IF(E83&gt;=1,K83,0),IF(E90&gt;=1,K90,0))</f>
        <v>#VALUE!</v>
      </c>
      <c r="AQ99" s="64" t="b">
        <f>IF(AH99,IF(AD99=0,AJ99*10000000000+AN99,AD99*10000000000000+AJ99*10000000000+AL99*100000+AN99))</f>
        <v>0</v>
      </c>
      <c r="AR99" s="53"/>
      <c r="AS99" s="53"/>
      <c r="AT99" s="53"/>
      <c r="AU99" s="53"/>
      <c r="AV99" s="53"/>
      <c r="AW99" s="53"/>
      <c r="AX99" s="53"/>
    </row>
    <row r="100" spans="2:50">
      <c r="B100" s="9">
        <v>4</v>
      </c>
      <c r="C100" s="125" t="str">
        <f>IF(ISERROR(IF(AH100&lt;&gt;"",VLOOKUP(B100,$W$97:$AN$100,2,FALSE),"")),"",IF(AH100&lt;&gt;"",VLOOKUP(B100,$W$97:$AN$100,2,FALSE),""))</f>
        <v/>
      </c>
      <c r="D100" s="126"/>
      <c r="E100" s="110" t="str">
        <f>IF(ISERROR(IF(AH100&lt;&gt;"",VLOOKUP(B100,$W$97:$AN$100,5,FALSE),"")),"",IF(AH100&lt;&gt;"",VLOOKUP(B100,$W$97:$AN$100,4,FALSE),""))</f>
        <v/>
      </c>
      <c r="F100" s="110"/>
      <c r="G100" s="110"/>
      <c r="H100" s="110"/>
      <c r="I100" s="106" t="str">
        <f>IF(ISERROR(IF(AH100&lt;&gt;"",VLOOKUP(B100,$W$97:$AN$100,7,FALSE),"")),"",IF(AH100&lt;&gt;"",VLOOKUP(B100,$W$97:$AN$100,8,FALSE),""))</f>
        <v/>
      </c>
      <c r="J100" s="107"/>
      <c r="K100" s="106" t="str">
        <f>IF(ISERROR(IF(AH100&lt;&gt;"",VLOOKUP(B100,$W$97:$AN$100,9,FALSE),"")),"",IF(AH100&lt;&gt;"",VLOOKUP(B100,$W$97:$AN$100,10,FALSE),""))</f>
        <v/>
      </c>
      <c r="L100" s="107"/>
      <c r="M100" s="106" t="str">
        <f>IF(ISERROR(IF(AH100&lt;&gt;"",VLOOKUP(B100,$W$97:$AN$100,11,FALSE),"")),"",IF(AH100&lt;&gt;"",VLOOKUP(B100,$W$97:$AN$100,12,FALSE),""))</f>
        <v/>
      </c>
      <c r="N100" s="107"/>
      <c r="O100" s="142" t="str">
        <f>IF(ISERROR(IF(AH100&lt;&gt;"",VLOOKUP(B100,$W$97:$AN$100,13,FALSE),"")),"",IF(AH100&lt;&gt;"",VLOOKUP(B100,$W$97:$AN$100,14,FALSE),""))</f>
        <v/>
      </c>
      <c r="P100" s="143"/>
      <c r="Q100" s="142" t="str">
        <f>IF(ISERROR(IF(AH100&lt;&gt;"",VLOOKUP(B100,$W$97:$AN$100,15,FALSE),"")),"",IF(AH100&lt;&gt;"",VLOOKUP(B100,$W$97:$AN$100,16,FALSE),""))</f>
        <v/>
      </c>
      <c r="R100" s="143"/>
      <c r="S100" s="106" t="str">
        <f>IF(ISERROR(IF(AH100&lt;&gt;"",VLOOKUP(B100,$W$97:$AN$100,17,FALSE),"")),"",IF(AH100&lt;&gt;"",VLOOKUP(B100,$W$97:$AN$100,18,FALSE),""))</f>
        <v/>
      </c>
      <c r="T100" s="107"/>
      <c r="U100" s="33"/>
      <c r="V100" s="59"/>
      <c r="W100" s="74" t="str">
        <f>IF(AQ100=FALSE,"",RANK(AQ100,$AQ$97:$AQ$100,0))</f>
        <v/>
      </c>
      <c r="X100" s="144" t="str">
        <f>A41</f>
        <v xml:space="preserve">, </v>
      </c>
      <c r="Y100" s="145"/>
      <c r="Z100" s="170">
        <f>I41</f>
        <v>0</v>
      </c>
      <c r="AA100" s="170"/>
      <c r="AB100" s="170"/>
      <c r="AC100" s="170"/>
      <c r="AD100" s="198">
        <f>SUM(E81,E87,E91)</f>
        <v>0</v>
      </c>
      <c r="AE100" s="199"/>
      <c r="AF100" s="198">
        <f>SUM(G81,G87,G91)</f>
        <v>0</v>
      </c>
      <c r="AG100" s="199"/>
      <c r="AH100" s="198">
        <f>SUM(I81,I87,I91)</f>
        <v>0</v>
      </c>
      <c r="AI100" s="199"/>
      <c r="AJ100" s="152" t="e">
        <f>TRUNC(AF100/AH100,IF($D$23=1,2,3))</f>
        <v>#DIV/0!</v>
      </c>
      <c r="AK100" s="152"/>
      <c r="AL100" s="142" t="e">
        <f>IF(AP100,AP100,"--")</f>
        <v>#VALUE!</v>
      </c>
      <c r="AM100" s="143"/>
      <c r="AN100" s="200">
        <f>MAX(M81,M87,M91)</f>
        <v>0</v>
      </c>
      <c r="AO100" s="200"/>
      <c r="AP100" s="63" t="e">
        <f>MAX(IF(E81&gt;=1,K81,0),IF(E87&gt;=1,K87,0),IF(E91&gt;=1,K91,0))</f>
        <v>#VALUE!</v>
      </c>
      <c r="AQ100" s="64" t="b">
        <f>IF(AH100,IF(AD100=0,AJ100*10000000000+AN100,AD100*10000000000000+AJ100*10000000000+AL100*100000+AN100))</f>
        <v>0</v>
      </c>
      <c r="AR100" s="53"/>
      <c r="AS100" s="53"/>
      <c r="AT100" s="53"/>
      <c r="AU100" s="53"/>
      <c r="AV100" s="53"/>
      <c r="AW100" s="53"/>
      <c r="AX100" s="53"/>
    </row>
    <row r="101" spans="2:50">
      <c r="V101" s="59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</row>
    <row r="102" spans="2:50">
      <c r="V102" s="59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</row>
    <row r="103" spans="2:50">
      <c r="V103" s="59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</row>
    <row r="104" spans="2:50" ht="18">
      <c r="B104" s="141" t="s">
        <v>67</v>
      </c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48"/>
      <c r="V104" s="59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</row>
    <row r="105" spans="2:50">
      <c r="B105" s="6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59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</row>
    <row r="106" spans="2:50" ht="15.75">
      <c r="B106" s="1" t="s">
        <v>39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59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</row>
    <row r="107" spans="2:50">
      <c r="V107" s="59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</row>
    <row r="108" spans="2:50" ht="39" customHeight="1">
      <c r="B108" s="45" t="s">
        <v>61</v>
      </c>
      <c r="C108" s="169" t="s">
        <v>10</v>
      </c>
      <c r="D108" s="147"/>
      <c r="E108" s="146" t="s">
        <v>21</v>
      </c>
      <c r="F108" s="147"/>
      <c r="G108" s="169" t="s">
        <v>13</v>
      </c>
      <c r="H108" s="147"/>
      <c r="I108" s="169" t="s">
        <v>16</v>
      </c>
      <c r="J108" s="147"/>
      <c r="K108" s="169" t="s">
        <v>14</v>
      </c>
      <c r="L108" s="147"/>
      <c r="M108" s="169" t="s">
        <v>15</v>
      </c>
      <c r="N108" s="147"/>
      <c r="O108" s="4"/>
      <c r="P108" s="3"/>
      <c r="Q108" s="3"/>
      <c r="R108" s="3"/>
      <c r="S108" s="3"/>
      <c r="T108" s="3"/>
      <c r="U108" s="3"/>
      <c r="V108" s="82"/>
      <c r="W108" s="83" t="s">
        <v>55</v>
      </c>
      <c r="X108" s="83" t="s">
        <v>56</v>
      </c>
      <c r="Y108" s="83" t="s">
        <v>32</v>
      </c>
      <c r="Z108" s="83" t="s">
        <v>33</v>
      </c>
      <c r="AA108" s="83" t="s">
        <v>30</v>
      </c>
      <c r="AB108" s="83" t="s">
        <v>31</v>
      </c>
      <c r="AC108" s="83" t="s">
        <v>57</v>
      </c>
      <c r="AD108" s="83" t="s">
        <v>58</v>
      </c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3"/>
      <c r="AQ108" s="53"/>
      <c r="AR108" s="53"/>
      <c r="AS108" s="53"/>
      <c r="AT108" s="53"/>
      <c r="AU108" s="53"/>
      <c r="AV108" s="53"/>
      <c r="AW108" s="53"/>
      <c r="AX108" s="53"/>
    </row>
    <row r="109" spans="2:50" ht="15" customHeight="1">
      <c r="B109" s="116">
        <v>1</v>
      </c>
      <c r="C109" s="108" t="str">
        <f>A46</f>
        <v xml:space="preserve">, </v>
      </c>
      <c r="D109" s="109"/>
      <c r="E109" s="119" t="str">
        <f>IF(G109="","",IF(G109=G110,1,IF(G109&lt;G110,0,2)))</f>
        <v/>
      </c>
      <c r="F109" s="120"/>
      <c r="G109" s="121"/>
      <c r="H109" s="122"/>
      <c r="I109" s="111"/>
      <c r="J109" s="111"/>
      <c r="K109" s="123" t="e">
        <f t="shared" ref="K109:K120" si="4">TRUNC(IF(G109="","",G109/I109),IF($D$23=1,2,3))</f>
        <v>#VALUE!</v>
      </c>
      <c r="L109" s="124"/>
      <c r="M109" s="111"/>
      <c r="N109" s="122"/>
      <c r="O109" s="171" t="str">
        <f t="shared" ref="O109:O120" si="5">IF(E109="","",IF(OR(G109&gt;$H$14,I109&gt;$M$14),"&lt;&lt; Eingabe Punkte/Aufn. überprüfen",""))</f>
        <v/>
      </c>
      <c r="P109" s="172"/>
      <c r="Q109" s="172"/>
      <c r="R109" s="172"/>
      <c r="S109" s="172"/>
      <c r="T109" s="172"/>
      <c r="U109" s="172"/>
      <c r="V109" s="84">
        <v>1</v>
      </c>
      <c r="W109" s="79">
        <f>VLOOKUP(C109,$A$46:$P$49,14,FALSE)</f>
        <v>0</v>
      </c>
      <c r="X109" s="79">
        <f>VLOOKUP(C110,$A$46:$N$49,14,FALSE)</f>
        <v>0</v>
      </c>
      <c r="Y109" s="79">
        <f>G109</f>
        <v>0</v>
      </c>
      <c r="Z109" s="79">
        <f>G110</f>
        <v>0</v>
      </c>
      <c r="AA109" s="79">
        <f>I109</f>
        <v>0</v>
      </c>
      <c r="AB109" s="79" t="str">
        <f>I110</f>
        <v/>
      </c>
      <c r="AC109" s="79">
        <f>M109</f>
        <v>0</v>
      </c>
      <c r="AD109" s="79">
        <f>M110</f>
        <v>0</v>
      </c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</row>
    <row r="110" spans="2:50" ht="15" customHeight="1">
      <c r="B110" s="117"/>
      <c r="C110" s="149" t="str">
        <f>A49</f>
        <v xml:space="preserve">, </v>
      </c>
      <c r="D110" s="150"/>
      <c r="E110" s="154" t="str">
        <f>IF(G109="","",IF(E109=1,1,IF(E109=2,0,IF(E109=0,2))))</f>
        <v/>
      </c>
      <c r="F110" s="155"/>
      <c r="G110" s="156"/>
      <c r="H110" s="157"/>
      <c r="I110" s="155" t="str">
        <f>IF(I109="","",I109)</f>
        <v/>
      </c>
      <c r="J110" s="155"/>
      <c r="K110" s="173" t="e">
        <f t="shared" si="4"/>
        <v>#VALUE!</v>
      </c>
      <c r="L110" s="174"/>
      <c r="M110" s="175"/>
      <c r="N110" s="157"/>
      <c r="O110" s="171" t="str">
        <f t="shared" si="5"/>
        <v/>
      </c>
      <c r="P110" s="172"/>
      <c r="Q110" s="172"/>
      <c r="R110" s="172"/>
      <c r="S110" s="172"/>
      <c r="T110" s="172"/>
      <c r="U110" s="172"/>
      <c r="V110" s="84">
        <v>4</v>
      </c>
      <c r="W110" s="79"/>
      <c r="X110" s="79"/>
      <c r="Y110" s="79"/>
      <c r="Z110" s="79"/>
      <c r="AA110" s="79"/>
      <c r="AB110" s="79"/>
      <c r="AC110" s="79"/>
      <c r="AD110" s="79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</row>
    <row r="111" spans="2:50" ht="15" customHeight="1">
      <c r="B111" s="117"/>
      <c r="C111" s="108" t="str">
        <f>A47</f>
        <v xml:space="preserve">, </v>
      </c>
      <c r="D111" s="109"/>
      <c r="E111" s="119" t="str">
        <f>IF(G111="","",IF(G111=G112,1,IF(G111&lt;G112,0,2)))</f>
        <v/>
      </c>
      <c r="F111" s="120"/>
      <c r="G111" s="121"/>
      <c r="H111" s="122"/>
      <c r="I111" s="111"/>
      <c r="J111" s="111"/>
      <c r="K111" s="123" t="e">
        <f t="shared" si="4"/>
        <v>#VALUE!</v>
      </c>
      <c r="L111" s="124"/>
      <c r="M111" s="111"/>
      <c r="N111" s="122"/>
      <c r="O111" s="171" t="str">
        <f t="shared" si="5"/>
        <v/>
      </c>
      <c r="P111" s="172"/>
      <c r="Q111" s="172"/>
      <c r="R111" s="172"/>
      <c r="S111" s="172"/>
      <c r="T111" s="172"/>
      <c r="U111" s="172"/>
      <c r="V111" s="84">
        <v>2</v>
      </c>
      <c r="W111" s="79">
        <f>VLOOKUP(C111,$A$46:$P$49,14,FALSE)</f>
        <v>0</v>
      </c>
      <c r="X111" s="79">
        <f>VLOOKUP(C112,$A$46:$N$49,14,FALSE)</f>
        <v>0</v>
      </c>
      <c r="Y111" s="79">
        <f>G111</f>
        <v>0</v>
      </c>
      <c r="Z111" s="79">
        <f>G112</f>
        <v>0</v>
      </c>
      <c r="AA111" s="79">
        <f>I111</f>
        <v>0</v>
      </c>
      <c r="AB111" s="79" t="str">
        <f>I112</f>
        <v/>
      </c>
      <c r="AC111" s="79">
        <f>M111</f>
        <v>0</v>
      </c>
      <c r="AD111" s="79">
        <f>M112</f>
        <v>0</v>
      </c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</row>
    <row r="112" spans="2:50" ht="15" customHeight="1">
      <c r="B112" s="118"/>
      <c r="C112" s="176" t="str">
        <f>A48</f>
        <v xml:space="preserve">, </v>
      </c>
      <c r="D112" s="177"/>
      <c r="E112" s="154" t="str">
        <f>IF(G111="","",IF(E111=1,1,IF(E111=2,0,IF(E111=0,2))))</f>
        <v/>
      </c>
      <c r="F112" s="155"/>
      <c r="G112" s="156"/>
      <c r="H112" s="157"/>
      <c r="I112" s="155" t="str">
        <f>IF(I111="","",I111)</f>
        <v/>
      </c>
      <c r="J112" s="155"/>
      <c r="K112" s="178" t="e">
        <f t="shared" si="4"/>
        <v>#VALUE!</v>
      </c>
      <c r="L112" s="179"/>
      <c r="M112" s="175"/>
      <c r="N112" s="157"/>
      <c r="O112" s="171" t="str">
        <f t="shared" si="5"/>
        <v/>
      </c>
      <c r="P112" s="172"/>
      <c r="Q112" s="172"/>
      <c r="R112" s="172"/>
      <c r="S112" s="172"/>
      <c r="T112" s="172"/>
      <c r="U112" s="172"/>
      <c r="V112" s="84">
        <v>3</v>
      </c>
      <c r="W112" s="79"/>
      <c r="X112" s="79"/>
      <c r="Y112" s="79"/>
      <c r="Z112" s="79"/>
      <c r="AA112" s="79"/>
      <c r="AB112" s="79"/>
      <c r="AC112" s="79"/>
      <c r="AD112" s="79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</row>
    <row r="113" spans="2:50" ht="15" customHeight="1">
      <c r="B113" s="116">
        <v>2</v>
      </c>
      <c r="C113" s="108" t="str">
        <f>A46</f>
        <v xml:space="preserve">, </v>
      </c>
      <c r="D113" s="109"/>
      <c r="E113" s="119" t="str">
        <f>IF(G113="","",IF(G113=G114,1,IF(G113&lt;G114,0,2)))</f>
        <v/>
      </c>
      <c r="F113" s="120"/>
      <c r="G113" s="121"/>
      <c r="H113" s="122"/>
      <c r="I113" s="111"/>
      <c r="J113" s="111"/>
      <c r="K113" s="123" t="e">
        <f t="shared" si="4"/>
        <v>#VALUE!</v>
      </c>
      <c r="L113" s="124"/>
      <c r="M113" s="111"/>
      <c r="N113" s="122"/>
      <c r="O113" s="171" t="str">
        <f t="shared" si="5"/>
        <v/>
      </c>
      <c r="P113" s="172"/>
      <c r="Q113" s="172"/>
      <c r="R113" s="172"/>
      <c r="S113" s="172"/>
      <c r="T113" s="172"/>
      <c r="U113" s="172"/>
      <c r="V113" s="84">
        <v>1</v>
      </c>
      <c r="W113" s="79">
        <f>VLOOKUP(C113,$A$46:$P$49,14,FALSE)</f>
        <v>0</v>
      </c>
      <c r="X113" s="79">
        <f>VLOOKUP(C114,$A$46:$N$49,14,FALSE)</f>
        <v>0</v>
      </c>
      <c r="Y113" s="79">
        <f>G113</f>
        <v>0</v>
      </c>
      <c r="Z113" s="79">
        <f>G114</f>
        <v>0</v>
      </c>
      <c r="AA113" s="79">
        <f>I113</f>
        <v>0</v>
      </c>
      <c r="AB113" s="79" t="str">
        <f>I114</f>
        <v/>
      </c>
      <c r="AC113" s="79">
        <f>M113</f>
        <v>0</v>
      </c>
      <c r="AD113" s="79">
        <f>M114</f>
        <v>0</v>
      </c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</row>
    <row r="114" spans="2:50" ht="15" customHeight="1">
      <c r="B114" s="117"/>
      <c r="C114" s="176" t="str">
        <f>A48</f>
        <v xml:space="preserve">, </v>
      </c>
      <c r="D114" s="177"/>
      <c r="E114" s="154" t="str">
        <f>IF(G113="","",IF(E113=1,1,IF(E113=2,0,IF(E113=0,2))))</f>
        <v/>
      </c>
      <c r="F114" s="155"/>
      <c r="G114" s="156"/>
      <c r="H114" s="157"/>
      <c r="I114" s="155" t="str">
        <f>IF(I113="","",I113)</f>
        <v/>
      </c>
      <c r="J114" s="155"/>
      <c r="K114" s="178" t="e">
        <f t="shared" si="4"/>
        <v>#VALUE!</v>
      </c>
      <c r="L114" s="179"/>
      <c r="M114" s="175"/>
      <c r="N114" s="157"/>
      <c r="O114" s="171" t="str">
        <f t="shared" si="5"/>
        <v/>
      </c>
      <c r="P114" s="172"/>
      <c r="Q114" s="172"/>
      <c r="R114" s="172"/>
      <c r="S114" s="172"/>
      <c r="T114" s="172"/>
      <c r="U114" s="172"/>
      <c r="V114" s="84">
        <v>3</v>
      </c>
      <c r="W114" s="79"/>
      <c r="X114" s="79"/>
      <c r="Y114" s="79"/>
      <c r="Z114" s="79"/>
      <c r="AA114" s="79"/>
      <c r="AB114" s="79"/>
      <c r="AC114" s="79"/>
      <c r="AD114" s="79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</row>
    <row r="115" spans="2:50" ht="15" customHeight="1">
      <c r="B115" s="117"/>
      <c r="C115" s="108" t="str">
        <f>A47</f>
        <v xml:space="preserve">, </v>
      </c>
      <c r="D115" s="109"/>
      <c r="E115" s="119" t="str">
        <f>IF(G115="","",IF(G115=G116,1,IF(G115&lt;G116,0,2)))</f>
        <v/>
      </c>
      <c r="F115" s="120"/>
      <c r="G115" s="121"/>
      <c r="H115" s="122"/>
      <c r="I115" s="111"/>
      <c r="J115" s="111"/>
      <c r="K115" s="123" t="e">
        <f t="shared" si="4"/>
        <v>#VALUE!</v>
      </c>
      <c r="L115" s="124"/>
      <c r="M115" s="111"/>
      <c r="N115" s="122"/>
      <c r="O115" s="171" t="str">
        <f t="shared" si="5"/>
        <v/>
      </c>
      <c r="P115" s="172"/>
      <c r="Q115" s="172"/>
      <c r="R115" s="172"/>
      <c r="S115" s="172"/>
      <c r="T115" s="172"/>
      <c r="U115" s="172"/>
      <c r="V115" s="84">
        <v>2</v>
      </c>
      <c r="W115" s="79">
        <f>VLOOKUP(C115,$A$46:$P$49,14,FALSE)</f>
        <v>0</v>
      </c>
      <c r="X115" s="79">
        <f>VLOOKUP(C116,$A$46:$N$49,14,FALSE)</f>
        <v>0</v>
      </c>
      <c r="Y115" s="79">
        <f>G115</f>
        <v>0</v>
      </c>
      <c r="Z115" s="79">
        <f>G116</f>
        <v>0</v>
      </c>
      <c r="AA115" s="79">
        <f>I115</f>
        <v>0</v>
      </c>
      <c r="AB115" s="79" t="str">
        <f>I116</f>
        <v/>
      </c>
      <c r="AC115" s="79">
        <f>M115</f>
        <v>0</v>
      </c>
      <c r="AD115" s="79">
        <f>M116</f>
        <v>0</v>
      </c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</row>
    <row r="116" spans="2:50" ht="15" customHeight="1">
      <c r="B116" s="118"/>
      <c r="C116" s="149" t="str">
        <f>A49</f>
        <v xml:space="preserve">, </v>
      </c>
      <c r="D116" s="150"/>
      <c r="E116" s="154" t="str">
        <f>IF(G115="","",IF(E115=1,1,IF(E115=2,0,IF(E115=0,2))))</f>
        <v/>
      </c>
      <c r="F116" s="155"/>
      <c r="G116" s="156"/>
      <c r="H116" s="157"/>
      <c r="I116" s="155" t="str">
        <f>IF(I115="","",I115)</f>
        <v/>
      </c>
      <c r="J116" s="155"/>
      <c r="K116" s="173" t="e">
        <f t="shared" si="4"/>
        <v>#VALUE!</v>
      </c>
      <c r="L116" s="174"/>
      <c r="M116" s="175"/>
      <c r="N116" s="157"/>
      <c r="O116" s="171" t="str">
        <f t="shared" si="5"/>
        <v/>
      </c>
      <c r="P116" s="172"/>
      <c r="Q116" s="172"/>
      <c r="R116" s="172"/>
      <c r="S116" s="172"/>
      <c r="T116" s="172"/>
      <c r="U116" s="172"/>
      <c r="V116" s="84">
        <v>4</v>
      </c>
      <c r="W116" s="79"/>
      <c r="X116" s="79"/>
      <c r="Y116" s="79"/>
      <c r="Z116" s="79"/>
      <c r="AA116" s="79"/>
      <c r="AB116" s="79"/>
      <c r="AC116" s="79"/>
      <c r="AD116" s="79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</row>
    <row r="117" spans="2:50" ht="15" customHeight="1">
      <c r="B117" s="116">
        <v>3</v>
      </c>
      <c r="C117" s="108" t="str">
        <f>A46</f>
        <v xml:space="preserve">, </v>
      </c>
      <c r="D117" s="109"/>
      <c r="E117" s="119" t="str">
        <f>IF(G117="","",IF(G117=G118,1,IF(G117&lt;G118,0,2)))</f>
        <v/>
      </c>
      <c r="F117" s="120"/>
      <c r="G117" s="121"/>
      <c r="H117" s="122"/>
      <c r="I117" s="111"/>
      <c r="J117" s="111"/>
      <c r="K117" s="123" t="e">
        <f t="shared" si="4"/>
        <v>#VALUE!</v>
      </c>
      <c r="L117" s="124"/>
      <c r="M117" s="111"/>
      <c r="N117" s="122"/>
      <c r="O117" s="171" t="str">
        <f t="shared" si="5"/>
        <v/>
      </c>
      <c r="P117" s="172"/>
      <c r="Q117" s="172"/>
      <c r="R117" s="172"/>
      <c r="S117" s="172"/>
      <c r="T117" s="172"/>
      <c r="U117" s="172"/>
      <c r="V117" s="84">
        <v>1</v>
      </c>
      <c r="W117" s="79">
        <f>VLOOKUP(C117,$A$46:$P$49,14,FALSE)</f>
        <v>0</v>
      </c>
      <c r="X117" s="79">
        <f>VLOOKUP(C118,$A$46:$N$49,14,FALSE)</f>
        <v>0</v>
      </c>
      <c r="Y117" s="79">
        <f>G117</f>
        <v>0</v>
      </c>
      <c r="Z117" s="79">
        <f>G118</f>
        <v>0</v>
      </c>
      <c r="AA117" s="79">
        <f>I117</f>
        <v>0</v>
      </c>
      <c r="AB117" s="79" t="str">
        <f>I118</f>
        <v/>
      </c>
      <c r="AC117" s="79">
        <f>M117</f>
        <v>0</v>
      </c>
      <c r="AD117" s="79">
        <f>M118</f>
        <v>0</v>
      </c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</row>
    <row r="118" spans="2:50" ht="15" customHeight="1">
      <c r="B118" s="117"/>
      <c r="C118" s="149" t="str">
        <f>A47</f>
        <v xml:space="preserve">, </v>
      </c>
      <c r="D118" s="150"/>
      <c r="E118" s="154" t="str">
        <f>IF(G117="","",IF(E117=1,1,IF(E117=2,0,IF(E117=0,2))))</f>
        <v/>
      </c>
      <c r="F118" s="155"/>
      <c r="G118" s="156"/>
      <c r="H118" s="157"/>
      <c r="I118" s="155" t="str">
        <f>IF(I117="","",I117)</f>
        <v/>
      </c>
      <c r="J118" s="155"/>
      <c r="K118" s="173" t="e">
        <f t="shared" si="4"/>
        <v>#VALUE!</v>
      </c>
      <c r="L118" s="174"/>
      <c r="M118" s="175"/>
      <c r="N118" s="157"/>
      <c r="O118" s="171" t="str">
        <f t="shared" si="5"/>
        <v/>
      </c>
      <c r="P118" s="172"/>
      <c r="Q118" s="172"/>
      <c r="R118" s="172"/>
      <c r="S118" s="172"/>
      <c r="T118" s="172"/>
      <c r="U118" s="172"/>
      <c r="V118" s="84">
        <v>2</v>
      </c>
      <c r="W118" s="79"/>
      <c r="X118" s="79"/>
      <c r="Y118" s="79"/>
      <c r="Z118" s="79"/>
      <c r="AA118" s="79"/>
      <c r="AB118" s="79"/>
      <c r="AC118" s="79"/>
      <c r="AD118" s="79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</row>
    <row r="119" spans="2:50" ht="15" customHeight="1">
      <c r="B119" s="117"/>
      <c r="C119" s="108" t="str">
        <f>A48</f>
        <v xml:space="preserve">, </v>
      </c>
      <c r="D119" s="109"/>
      <c r="E119" s="119" t="str">
        <f>IF(G119="","",IF(G119=G120,1,IF(G119&lt;G120,0,2)))</f>
        <v/>
      </c>
      <c r="F119" s="120"/>
      <c r="G119" s="121"/>
      <c r="H119" s="122"/>
      <c r="I119" s="111"/>
      <c r="J119" s="111"/>
      <c r="K119" s="123" t="e">
        <f t="shared" si="4"/>
        <v>#VALUE!</v>
      </c>
      <c r="L119" s="124"/>
      <c r="M119" s="111"/>
      <c r="N119" s="122"/>
      <c r="O119" s="171" t="str">
        <f t="shared" si="5"/>
        <v/>
      </c>
      <c r="P119" s="172"/>
      <c r="Q119" s="172"/>
      <c r="R119" s="172"/>
      <c r="S119" s="172"/>
      <c r="T119" s="172"/>
      <c r="U119" s="172"/>
      <c r="V119" s="84">
        <v>3</v>
      </c>
      <c r="W119" s="79">
        <f>VLOOKUP(C119,$A$46:$P$49,14,FALSE)</f>
        <v>0</v>
      </c>
      <c r="X119" s="79">
        <f>VLOOKUP(C120,$A$46:$N$49,14,FALSE)</f>
        <v>0</v>
      </c>
      <c r="Y119" s="79">
        <f>G119</f>
        <v>0</v>
      </c>
      <c r="Z119" s="79">
        <f>G120</f>
        <v>0</v>
      </c>
      <c r="AA119" s="79">
        <f>I119</f>
        <v>0</v>
      </c>
      <c r="AB119" s="79" t="str">
        <f>I120</f>
        <v/>
      </c>
      <c r="AC119" s="79">
        <f>M119</f>
        <v>0</v>
      </c>
      <c r="AD119" s="79">
        <f>M120</f>
        <v>0</v>
      </c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</row>
    <row r="120" spans="2:50" ht="15" customHeight="1">
      <c r="B120" s="118"/>
      <c r="C120" s="149" t="str">
        <f>A49</f>
        <v xml:space="preserve">, </v>
      </c>
      <c r="D120" s="150"/>
      <c r="E120" s="154" t="str">
        <f>IF(G119="","",IF(E119=1,1,IF(E119=2,0,IF(E119=0,2))))</f>
        <v/>
      </c>
      <c r="F120" s="155"/>
      <c r="G120" s="156"/>
      <c r="H120" s="157"/>
      <c r="I120" s="155" t="str">
        <f>IF(I119="","",I119)</f>
        <v/>
      </c>
      <c r="J120" s="155"/>
      <c r="K120" s="173" t="e">
        <f t="shared" si="4"/>
        <v>#VALUE!</v>
      </c>
      <c r="L120" s="174"/>
      <c r="M120" s="175"/>
      <c r="N120" s="157"/>
      <c r="O120" s="171" t="str">
        <f t="shared" si="5"/>
        <v/>
      </c>
      <c r="P120" s="172"/>
      <c r="Q120" s="172"/>
      <c r="R120" s="172"/>
      <c r="S120" s="172"/>
      <c r="T120" s="172"/>
      <c r="U120" s="172"/>
      <c r="V120" s="84">
        <v>4</v>
      </c>
      <c r="W120" s="79"/>
      <c r="X120" s="79"/>
      <c r="Y120" s="79"/>
      <c r="Z120" s="79"/>
      <c r="AA120" s="79"/>
      <c r="AB120" s="79"/>
      <c r="AC120" s="79"/>
      <c r="AD120" s="79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</row>
    <row r="121" spans="2:50">
      <c r="V121" s="59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</row>
    <row r="122" spans="2:50">
      <c r="V122" s="59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</row>
    <row r="123" spans="2:50" ht="15.75">
      <c r="B123" s="113" t="s">
        <v>38</v>
      </c>
      <c r="C123" s="113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V123" s="59"/>
      <c r="W123" s="197" t="s">
        <v>37</v>
      </c>
      <c r="X123" s="197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</row>
    <row r="124" spans="2:50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9"/>
      <c r="W124" s="61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</row>
    <row r="125" spans="2:50" ht="39" customHeight="1">
      <c r="B125" s="45" t="s">
        <v>17</v>
      </c>
      <c r="C125" s="169" t="s">
        <v>10</v>
      </c>
      <c r="D125" s="147"/>
      <c r="E125" s="112" t="s">
        <v>12</v>
      </c>
      <c r="F125" s="112"/>
      <c r="G125" s="112"/>
      <c r="H125" s="112"/>
      <c r="I125" s="146" t="s">
        <v>21</v>
      </c>
      <c r="J125" s="147"/>
      <c r="K125" s="112" t="s">
        <v>13</v>
      </c>
      <c r="L125" s="112"/>
      <c r="M125" s="112" t="s">
        <v>16</v>
      </c>
      <c r="N125" s="112"/>
      <c r="O125" s="112" t="s">
        <v>14</v>
      </c>
      <c r="P125" s="112"/>
      <c r="Q125" s="112" t="s">
        <v>18</v>
      </c>
      <c r="R125" s="112"/>
      <c r="S125" s="112" t="s">
        <v>15</v>
      </c>
      <c r="T125" s="112"/>
      <c r="U125" s="32"/>
      <c r="V125" s="59"/>
      <c r="W125" s="73" t="s">
        <v>17</v>
      </c>
      <c r="X125" s="195" t="s">
        <v>10</v>
      </c>
      <c r="Y125" s="196"/>
      <c r="Z125" s="201" t="s">
        <v>12</v>
      </c>
      <c r="AA125" s="201"/>
      <c r="AB125" s="201"/>
      <c r="AC125" s="201"/>
      <c r="AD125" s="202" t="s">
        <v>21</v>
      </c>
      <c r="AE125" s="201"/>
      <c r="AF125" s="201" t="s">
        <v>13</v>
      </c>
      <c r="AG125" s="201"/>
      <c r="AH125" s="201" t="s">
        <v>16</v>
      </c>
      <c r="AI125" s="201"/>
      <c r="AJ125" s="201" t="s">
        <v>14</v>
      </c>
      <c r="AK125" s="201"/>
      <c r="AL125" s="201" t="s">
        <v>18</v>
      </c>
      <c r="AM125" s="201"/>
      <c r="AN125" s="201" t="s">
        <v>15</v>
      </c>
      <c r="AO125" s="201"/>
      <c r="AP125" s="62" t="s">
        <v>20</v>
      </c>
      <c r="AQ125" s="62" t="s">
        <v>19</v>
      </c>
      <c r="AR125" s="62" t="s">
        <v>60</v>
      </c>
      <c r="AS125" s="53"/>
      <c r="AT125" s="53"/>
      <c r="AU125" s="53"/>
      <c r="AV125" s="53"/>
      <c r="AW125" s="53"/>
      <c r="AX125" s="53"/>
    </row>
    <row r="126" spans="2:50">
      <c r="B126" s="44">
        <v>1</v>
      </c>
      <c r="C126" s="125" t="str">
        <f>IF(ISERROR(IF(AH126&lt;&gt;"",VLOOKUP(B126,$W$126:$AN$129,2,FALSE),"")),"",IF(AH126&lt;&gt;"",VLOOKUP(B126,$W$126:$AN$129,2,FALSE),""))</f>
        <v/>
      </c>
      <c r="D126" s="126"/>
      <c r="E126" s="110" t="str">
        <f>IF(ISERROR(IF(AH126&lt;&gt;"",VLOOKUP(B126,$W$126:$AN$129,5,FALSE),"")),"",IF(AH126&lt;&gt;"",VLOOKUP(B126,$W$126:$AN$129,4,FALSE),""))</f>
        <v/>
      </c>
      <c r="F126" s="110"/>
      <c r="G126" s="110"/>
      <c r="H126" s="110"/>
      <c r="I126" s="106" t="str">
        <f>IF(ISERROR(IF(AH126&lt;&gt;"",VLOOKUP(B126,$W$126:$AN$129,7,FALSE),"")),"",IF(AH126&lt;&gt;"",VLOOKUP(B126,$W$126:$AN$129,8,FALSE),""))</f>
        <v/>
      </c>
      <c r="J126" s="107"/>
      <c r="K126" s="106" t="str">
        <f>IF(ISERROR(IF(AH126&lt;&gt;"",VLOOKUP(B126,$W$126:$AN$129,9,FALSE),"")),"",IF(AH126&lt;&gt;"",VLOOKUP(B126,$W$126:$AN$129,10,FALSE),""))</f>
        <v/>
      </c>
      <c r="L126" s="107"/>
      <c r="M126" s="106" t="str">
        <f>IF(ISERROR(IF(AH126&lt;&gt;"",VLOOKUP(B126,$W$126:$AN$129,11,FALSE),"")),"",IF(AH126&lt;&gt;"",VLOOKUP(B126,$W$126:$AN$129,12,FALSE),""))</f>
        <v/>
      </c>
      <c r="N126" s="107"/>
      <c r="O126" s="142" t="str">
        <f>IF(ISERROR(IF(AH126&lt;&gt;"",VLOOKUP(B126,$W$126:$AN$129,13,FALSE),"")),"",IF(AH126&lt;&gt;"",VLOOKUP(B126,$W$126:$AN$129,14,FALSE),""))</f>
        <v/>
      </c>
      <c r="P126" s="143"/>
      <c r="Q126" s="142" t="str">
        <f>IF(ISERROR(IF(AH126&lt;&gt;"",VLOOKUP(B126,$W$126:$AN$129,15,FALSE),"")),"",IF(AH126&lt;&gt;"",VLOOKUP(B126,$W$126:$AN$129,16,FALSE),""))</f>
        <v/>
      </c>
      <c r="R126" s="143"/>
      <c r="S126" s="106" t="str">
        <f>IF(ISERROR(IF(AH126&lt;&gt;"",VLOOKUP(B126,$W$126:$AN$129,17,FALSE),"")),"",IF(AH126&lt;&gt;"",VLOOKUP(B126,$W$126:$AN$129,18,FALSE),""))</f>
        <v/>
      </c>
      <c r="T126" s="107"/>
      <c r="U126" s="33"/>
      <c r="V126" s="59"/>
      <c r="W126" s="74" t="str">
        <f>IF(AQ126=FALSE,"",RANK(AQ126,$AQ$126:$AQ$129,0))</f>
        <v/>
      </c>
      <c r="X126" s="144" t="str">
        <f>A46</f>
        <v xml:space="preserve">, </v>
      </c>
      <c r="Y126" s="145"/>
      <c r="Z126" s="170">
        <f>I46</f>
        <v>0</v>
      </c>
      <c r="AA126" s="170"/>
      <c r="AB126" s="170"/>
      <c r="AC126" s="170"/>
      <c r="AD126" s="200">
        <f>SUM(E109,E113,E117)</f>
        <v>0</v>
      </c>
      <c r="AE126" s="200"/>
      <c r="AF126" s="200">
        <f>SUM(G109,G113,G117)</f>
        <v>0</v>
      </c>
      <c r="AG126" s="200"/>
      <c r="AH126" s="200">
        <f>SUM(I109,I113,I117)</f>
        <v>0</v>
      </c>
      <c r="AI126" s="200"/>
      <c r="AJ126" s="152" t="e">
        <f>TRUNC(AF126/AH126,IF($D$23=1,2,3))</f>
        <v>#DIV/0!</v>
      </c>
      <c r="AK126" s="152"/>
      <c r="AL126" s="123" t="e">
        <f>IF(AP126,AP126,"--")</f>
        <v>#VALUE!</v>
      </c>
      <c r="AM126" s="124"/>
      <c r="AN126" s="200">
        <f>MAX(M109,M113,M117)</f>
        <v>0</v>
      </c>
      <c r="AO126" s="200"/>
      <c r="AP126" s="63" t="e">
        <f>MAX(IF(E109&gt;=1,K109,0),IF(E113&gt;=1,K113,0),IF(E117&gt;=1,K117,0))</f>
        <v>#VALUE!</v>
      </c>
      <c r="AQ126" s="64" t="b">
        <f>IF(AH126,IF(AD126=0,AJ126*10000000000+AN126,AD126*10000000000000+AJ126*10000000000+AL126*100000+AN126))</f>
        <v>0</v>
      </c>
      <c r="AR126" s="53" t="s">
        <v>59</v>
      </c>
      <c r="AS126" s="53"/>
      <c r="AT126" s="53"/>
      <c r="AU126" s="53"/>
      <c r="AV126" s="53"/>
      <c r="AW126" s="53"/>
      <c r="AX126" s="53"/>
    </row>
    <row r="127" spans="2:50">
      <c r="B127" s="9">
        <v>2</v>
      </c>
      <c r="C127" s="125" t="str">
        <f>IF(ISERROR(IF(AH127&lt;&gt;"",VLOOKUP(B127,$W$126:$AN$129,2,FALSE),"")),"",IF(AH127&lt;&gt;"",VLOOKUP(B127,$W$126:$AN$129,2,FALSE),""))</f>
        <v/>
      </c>
      <c r="D127" s="126"/>
      <c r="E127" s="110" t="str">
        <f>IF(ISERROR(IF(AH127&lt;&gt;"",VLOOKUP(B127,$W$126:$AN$129,5,FALSE),"")),"",IF(AH127&lt;&gt;"",VLOOKUP(B127,$W$126:$AN$129,4,FALSE),""))</f>
        <v/>
      </c>
      <c r="F127" s="110"/>
      <c r="G127" s="110"/>
      <c r="H127" s="110"/>
      <c r="I127" s="106" t="str">
        <f>IF(ISERROR(IF(AH127&lt;&gt;"",VLOOKUP(B127,$W$126:$AN$129,7,FALSE),"")),"",IF(AH127&lt;&gt;"",VLOOKUP(B127,$W$126:$AN$129,8,FALSE),""))</f>
        <v/>
      </c>
      <c r="J127" s="107"/>
      <c r="K127" s="106" t="str">
        <f>IF(ISERROR(IF(AH127&lt;&gt;"",VLOOKUP(B127,$W$126:$AN$129,9,FALSE),"")),"",IF(AH127&lt;&gt;"",VLOOKUP(B127,$W$126:$AN$129,10,FALSE),""))</f>
        <v/>
      </c>
      <c r="L127" s="107"/>
      <c r="M127" s="106" t="str">
        <f>IF(ISERROR(IF(AH127&lt;&gt;"",VLOOKUP(B127,$W$126:$AN$129,11,FALSE),"")),"",IF(AH127&lt;&gt;"",VLOOKUP(B127,$W$126:$AN$129,12,FALSE),""))</f>
        <v/>
      </c>
      <c r="N127" s="107"/>
      <c r="O127" s="142" t="str">
        <f>IF(ISERROR(IF(AH127&lt;&gt;"",VLOOKUP(B127,$W$126:$AN$129,13,FALSE),"")),"",IF(AH127&lt;&gt;"",VLOOKUP(B127,$W$126:$AN$129,14,FALSE),""))</f>
        <v/>
      </c>
      <c r="P127" s="143"/>
      <c r="Q127" s="142" t="str">
        <f>IF(ISERROR(IF(AH127&lt;&gt;"",VLOOKUP(B127,$W$126:$AN$129,15,FALSE),"")),"",IF(AH127&lt;&gt;"",VLOOKUP(B127,$W$126:$AN$129,16,FALSE),""))</f>
        <v/>
      </c>
      <c r="R127" s="143"/>
      <c r="S127" s="106" t="str">
        <f>IF(ISERROR(IF(AH127&lt;&gt;"",VLOOKUP(B127,$W$126:$AN$129,17,FALSE),"")),"",IF(AH127&lt;&gt;"",VLOOKUP(B127,$W$126:$AN$129,18,FALSE),""))</f>
        <v/>
      </c>
      <c r="T127" s="107"/>
      <c r="U127" s="33"/>
      <c r="V127" s="59"/>
      <c r="W127" s="74" t="str">
        <f>IF(AQ127=FALSE,"",RANK(AQ127,$AQ$126:$AQ$129,0))</f>
        <v/>
      </c>
      <c r="X127" s="144" t="str">
        <f>A47</f>
        <v xml:space="preserve">, </v>
      </c>
      <c r="Y127" s="145"/>
      <c r="Z127" s="170">
        <f>I47</f>
        <v>0</v>
      </c>
      <c r="AA127" s="170"/>
      <c r="AB127" s="170"/>
      <c r="AC127" s="170"/>
      <c r="AD127" s="198">
        <f>SUM(E111,E115,E118)</f>
        <v>0</v>
      </c>
      <c r="AE127" s="199"/>
      <c r="AF127" s="198">
        <f>SUM(G111,G115,G118)</f>
        <v>0</v>
      </c>
      <c r="AG127" s="199"/>
      <c r="AH127" s="198">
        <f>SUM(I111,I115,I118)</f>
        <v>0</v>
      </c>
      <c r="AI127" s="199"/>
      <c r="AJ127" s="152" t="e">
        <f>TRUNC(AF127/AH127,IF($D$23=1,2,3))</f>
        <v>#DIV/0!</v>
      </c>
      <c r="AK127" s="152"/>
      <c r="AL127" s="123" t="e">
        <f>IF(AP127,AP127,"--")</f>
        <v>#VALUE!</v>
      </c>
      <c r="AM127" s="124"/>
      <c r="AN127" s="200">
        <f>MAX(M111,M115,M118)</f>
        <v>0</v>
      </c>
      <c r="AO127" s="200"/>
      <c r="AP127" s="63" t="e">
        <f>MAX(IF(E111&gt;=1,K111,0),IF(E115&gt;=1,K115,0),IF(E118&gt;=1,K118,0))</f>
        <v>#VALUE!</v>
      </c>
      <c r="AQ127" s="64" t="b">
        <f>IF(AH127,IF(AD127=0,AJ127*10000000000+AN127,AD127*10000000000000+AJ127*10000000000+AL127*100000+AN127))</f>
        <v>0</v>
      </c>
      <c r="AR127" s="53"/>
      <c r="AS127" s="53"/>
      <c r="AT127" s="53"/>
      <c r="AU127" s="53"/>
      <c r="AV127" s="53"/>
      <c r="AW127" s="53"/>
      <c r="AX127" s="53"/>
    </row>
    <row r="128" spans="2:50">
      <c r="B128" s="9">
        <v>3</v>
      </c>
      <c r="C128" s="125" t="str">
        <f>IF(ISERROR(IF(AH128&lt;&gt;"",VLOOKUP(B128,$W$126:$AN$129,2,FALSE),"")),"",IF(AH128&lt;&gt;"",VLOOKUP(B128,$W$126:$AN$129,2,FALSE),""))</f>
        <v/>
      </c>
      <c r="D128" s="126"/>
      <c r="E128" s="110" t="str">
        <f>IF(ISERROR(IF(AH128&lt;&gt;"",VLOOKUP(B128,$W$126:$AN$129,5,FALSE),"")),"",IF(AH128&lt;&gt;"",VLOOKUP(B128,$W$126:$AN$129,4,FALSE),""))</f>
        <v/>
      </c>
      <c r="F128" s="110"/>
      <c r="G128" s="110"/>
      <c r="H128" s="110"/>
      <c r="I128" s="106" t="str">
        <f>IF(ISERROR(IF(AH128&lt;&gt;"",VLOOKUP(B128,$W$126:$AN$129,7,FALSE),"")),"",IF(AH128&lt;&gt;"",VLOOKUP(B128,$W$126:$AN$129,8,FALSE),""))</f>
        <v/>
      </c>
      <c r="J128" s="107"/>
      <c r="K128" s="106" t="str">
        <f>IF(ISERROR(IF(AH128&lt;&gt;"",VLOOKUP(B128,$W$126:$AN$129,9,FALSE),"")),"",IF(AH128&lt;&gt;"",VLOOKUP(B128,$W$126:$AN$129,10,FALSE),""))</f>
        <v/>
      </c>
      <c r="L128" s="107"/>
      <c r="M128" s="106" t="str">
        <f>IF(ISERROR(IF(AH128&lt;&gt;"",VLOOKUP(B128,$W$126:$AN$129,11,FALSE),"")),"",IF(AH128&lt;&gt;"",VLOOKUP(B128,$W$126:$AN$129,12,FALSE),""))</f>
        <v/>
      </c>
      <c r="N128" s="107"/>
      <c r="O128" s="142" t="str">
        <f>IF(ISERROR(IF(AH128&lt;&gt;"",VLOOKUP(B128,$W$126:$AN$129,13,FALSE),"")),"",IF(AH128&lt;&gt;"",VLOOKUP(B128,$W$126:$AN$129,14,FALSE),""))</f>
        <v/>
      </c>
      <c r="P128" s="143"/>
      <c r="Q128" s="142" t="str">
        <f>IF(ISERROR(IF(AH128&lt;&gt;"",VLOOKUP(B128,$W$126:$AN$129,15,FALSE),"")),"",IF(AH128&lt;&gt;"",VLOOKUP(B128,$W$126:$AN$129,16,FALSE),""))</f>
        <v/>
      </c>
      <c r="R128" s="143"/>
      <c r="S128" s="106" t="str">
        <f>IF(ISERROR(IF(AH128&lt;&gt;"",VLOOKUP(B128,$W$126:$AN$129,17,FALSE),"")),"",IF(AH128&lt;&gt;"",VLOOKUP(B128,$W$126:$AN$129,18,FALSE),""))</f>
        <v/>
      </c>
      <c r="T128" s="107"/>
      <c r="U128" s="33"/>
      <c r="V128" s="59"/>
      <c r="W128" s="74" t="str">
        <f>IF(AQ128=FALSE,"",RANK(AQ128,$AQ$126:$AQ$129,0))</f>
        <v/>
      </c>
      <c r="X128" s="144" t="str">
        <f>A48</f>
        <v xml:space="preserve">, </v>
      </c>
      <c r="Y128" s="145"/>
      <c r="Z128" s="170">
        <f>I48</f>
        <v>0</v>
      </c>
      <c r="AA128" s="170"/>
      <c r="AB128" s="170"/>
      <c r="AC128" s="170"/>
      <c r="AD128" s="198">
        <f>SUM(E114,E112,E119)</f>
        <v>0</v>
      </c>
      <c r="AE128" s="199"/>
      <c r="AF128" s="198">
        <f>SUM(G114,G112,G119)</f>
        <v>0</v>
      </c>
      <c r="AG128" s="199"/>
      <c r="AH128" s="198">
        <f>SUM(I114,I112,I119)</f>
        <v>0</v>
      </c>
      <c r="AI128" s="199"/>
      <c r="AJ128" s="152" t="e">
        <f>TRUNC(AF128/AH128,IF($D$23=1,2,3))</f>
        <v>#DIV/0!</v>
      </c>
      <c r="AK128" s="152"/>
      <c r="AL128" s="142" t="e">
        <f>IF(AP128,AP128,"--")</f>
        <v>#VALUE!</v>
      </c>
      <c r="AM128" s="143"/>
      <c r="AN128" s="200">
        <f>MAX(M114,M112,M119)</f>
        <v>0</v>
      </c>
      <c r="AO128" s="200"/>
      <c r="AP128" s="63" t="e">
        <f>MAX(IF(E114&gt;=1,K114,0),IF(E112&gt;=1,K112,0),IF(E119&gt;=1,K119,0))</f>
        <v>#VALUE!</v>
      </c>
      <c r="AQ128" s="64" t="b">
        <f>IF(AH128,IF(AD128=0,AJ128*10000000000+AN128,AD128*10000000000000+AJ128*10000000000+AL128*100000+AN128))</f>
        <v>0</v>
      </c>
      <c r="AR128" s="53"/>
      <c r="AS128" s="53"/>
      <c r="AT128" s="53"/>
      <c r="AU128" s="53"/>
      <c r="AV128" s="53"/>
      <c r="AW128" s="53"/>
      <c r="AX128" s="53"/>
    </row>
    <row r="129" spans="2:51">
      <c r="B129" s="9">
        <v>4</v>
      </c>
      <c r="C129" s="125" t="str">
        <f>IF(ISERROR(IF(AH129&lt;&gt;"",VLOOKUP(B129,$W$126:$AN$129,2,FALSE),"")),"",IF(AH129&lt;&gt;"",VLOOKUP(B129,$W$126:$AN$129,2,FALSE),""))</f>
        <v/>
      </c>
      <c r="D129" s="126"/>
      <c r="E129" s="110" t="str">
        <f>IF(ISERROR(IF(AH129&lt;&gt;"",VLOOKUP(B129,$W$126:$AN$129,5,FALSE),"")),"",IF(AH129&lt;&gt;"",VLOOKUP(B129,$W$126:$AN$129,4,FALSE),""))</f>
        <v/>
      </c>
      <c r="F129" s="110"/>
      <c r="G129" s="110"/>
      <c r="H129" s="110"/>
      <c r="I129" s="106" t="str">
        <f>IF(ISERROR(IF(AH129&lt;&gt;"",VLOOKUP(B129,$W$126:$AN$129,7,FALSE),"")),"",IF(AH129&lt;&gt;"",VLOOKUP(B129,$W$126:$AN$129,8,FALSE),""))</f>
        <v/>
      </c>
      <c r="J129" s="107"/>
      <c r="K129" s="106" t="str">
        <f>IF(ISERROR(IF(AH129&lt;&gt;"",VLOOKUP(B129,$W$126:$AN$129,9,FALSE),"")),"",IF(AH129&lt;&gt;"",VLOOKUP(B129,$W$126:$AN$129,10,FALSE),""))</f>
        <v/>
      </c>
      <c r="L129" s="107"/>
      <c r="M129" s="106" t="str">
        <f>IF(ISERROR(IF(AH129&lt;&gt;"",VLOOKUP(B129,$W$126:$AN$129,11,FALSE),"")),"",IF(AH129&lt;&gt;"",VLOOKUP(B129,$W$126:$AN$129,12,FALSE),""))</f>
        <v/>
      </c>
      <c r="N129" s="107"/>
      <c r="O129" s="142" t="str">
        <f>IF(ISERROR(IF(AH129&lt;&gt;"",VLOOKUP(B129,$W$126:$AN$129,13,FALSE),"")),"",IF(AH129&lt;&gt;"",VLOOKUP(B129,$W$126:$AN$129,14,FALSE),""))</f>
        <v/>
      </c>
      <c r="P129" s="143"/>
      <c r="Q129" s="142" t="str">
        <f>IF(ISERROR(IF(AH129&lt;&gt;"",VLOOKUP(B129,$W$126:$AN$129,15,FALSE),"")),"",IF(AH129&lt;&gt;"",VLOOKUP(B129,$W$126:$AN$129,16,FALSE),""))</f>
        <v/>
      </c>
      <c r="R129" s="143"/>
      <c r="S129" s="106" t="str">
        <f>IF(ISERROR(IF(AH129&lt;&gt;"",VLOOKUP(B129,$W$126:$AN$129,17,FALSE),"")),"",IF(AH129&lt;&gt;"",VLOOKUP(B129,$W$126:$AN$129,18,FALSE),""))</f>
        <v/>
      </c>
      <c r="T129" s="107"/>
      <c r="U129" s="33"/>
      <c r="V129" s="59"/>
      <c r="W129" s="74" t="str">
        <f>IF(AQ129=FALSE,"",RANK(AQ129,$AQ$126:$AQ$129,0))</f>
        <v/>
      </c>
      <c r="X129" s="144" t="str">
        <f>A49</f>
        <v xml:space="preserve">, </v>
      </c>
      <c r="Y129" s="145"/>
      <c r="Z129" s="170">
        <f>I49</f>
        <v>0</v>
      </c>
      <c r="AA129" s="170"/>
      <c r="AB129" s="170"/>
      <c r="AC129" s="170"/>
      <c r="AD129" s="198">
        <f>SUM(E110,E116,E120)</f>
        <v>0</v>
      </c>
      <c r="AE129" s="199"/>
      <c r="AF129" s="198">
        <f>SUM(G110,G116,G120)</f>
        <v>0</v>
      </c>
      <c r="AG129" s="199"/>
      <c r="AH129" s="198">
        <f>SUM(I110,I116,I120)</f>
        <v>0</v>
      </c>
      <c r="AI129" s="199"/>
      <c r="AJ129" s="152" t="e">
        <f>TRUNC(AF129/AH129,IF($D$23=1,2,3))</f>
        <v>#DIV/0!</v>
      </c>
      <c r="AK129" s="152"/>
      <c r="AL129" s="142" t="e">
        <f>IF(AP129,AP129,"--")</f>
        <v>#VALUE!</v>
      </c>
      <c r="AM129" s="143"/>
      <c r="AN129" s="200">
        <f>MAX(M110,M116,M120)</f>
        <v>0</v>
      </c>
      <c r="AO129" s="200"/>
      <c r="AP129" s="63" t="e">
        <f>MAX(IF(E110&gt;=1,K110,0),IF(E116&gt;=1,K116,0),IF(E120&gt;=1,K120,0))</f>
        <v>#VALUE!</v>
      </c>
      <c r="AQ129" s="64" t="b">
        <f>IF(AH129,IF(AD129=0,AJ129*10000000000+AN129,AD129*10000000000000+AJ129*10000000000+AL129*100000+AN129))</f>
        <v>0</v>
      </c>
      <c r="AR129" s="53"/>
      <c r="AS129" s="53"/>
      <c r="AT129" s="53"/>
      <c r="AU129" s="53"/>
      <c r="AV129" s="53"/>
      <c r="AW129" s="53"/>
      <c r="AX129" s="53"/>
    </row>
    <row r="130" spans="2:51">
      <c r="V130" s="59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</row>
    <row r="131" spans="2:51">
      <c r="V131" s="59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</row>
    <row r="132" spans="2:51">
      <c r="V132" s="59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</row>
    <row r="133" spans="2:51" ht="18">
      <c r="B133" s="141" t="s">
        <v>26</v>
      </c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31"/>
      <c r="V133" s="59"/>
      <c r="W133" s="87" t="s">
        <v>99</v>
      </c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</row>
    <row r="134" spans="2:51" s="5" customFormat="1"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5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</row>
    <row r="135" spans="2:51" s="5" customFormat="1"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86" t="s">
        <v>17</v>
      </c>
      <c r="X135" s="104" t="s">
        <v>10</v>
      </c>
      <c r="Y135" s="104"/>
      <c r="Z135" s="104" t="s">
        <v>14</v>
      </c>
      <c r="AA135" s="104"/>
      <c r="AB135" s="104" t="s">
        <v>18</v>
      </c>
      <c r="AC135" s="104"/>
      <c r="AD135" s="104" t="s">
        <v>15</v>
      </c>
      <c r="AE135" s="104"/>
      <c r="AF135" s="104" t="s">
        <v>100</v>
      </c>
      <c r="AG135" s="104"/>
      <c r="AH135" s="104"/>
      <c r="AI135" s="79"/>
      <c r="AJ135" s="79"/>
      <c r="AK135" s="79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</row>
    <row r="136" spans="2:51" ht="18">
      <c r="B136" s="113" t="s">
        <v>96</v>
      </c>
      <c r="C136" s="113"/>
      <c r="D136" s="113"/>
      <c r="E136" s="113"/>
      <c r="H136" s="52"/>
      <c r="I136" s="52"/>
      <c r="J136" s="13" t="s">
        <v>97</v>
      </c>
      <c r="K136" s="13"/>
      <c r="L136" s="13"/>
      <c r="M136" s="13"/>
      <c r="N136" s="13"/>
      <c r="Q136" s="48"/>
      <c r="R136" s="48"/>
      <c r="S136" s="48"/>
      <c r="T136" s="48"/>
      <c r="U136" s="48"/>
      <c r="V136" s="70"/>
      <c r="W136" s="88" t="e">
        <f>RANK(AF136,$AF$136:$AF$144,0)</f>
        <v>#VALUE!</v>
      </c>
      <c r="X136" s="114" t="str">
        <f>C69</f>
        <v/>
      </c>
      <c r="Y136" s="114"/>
      <c r="Z136" s="104" t="str">
        <f>O69</f>
        <v/>
      </c>
      <c r="AA136" s="104"/>
      <c r="AB136" s="104" t="str">
        <f>Q69</f>
        <v/>
      </c>
      <c r="AC136" s="104"/>
      <c r="AD136" s="104" t="str">
        <f>S69</f>
        <v/>
      </c>
      <c r="AE136" s="104"/>
      <c r="AF136" s="105" t="e">
        <f t="shared" ref="AF136:AF141" si="6">Z136*10000000000+AB136*100000+AD136</f>
        <v>#VALUE!</v>
      </c>
      <c r="AG136" s="105"/>
      <c r="AH136" s="105"/>
      <c r="AI136" s="79" t="s">
        <v>30</v>
      </c>
      <c r="AJ136" s="79"/>
      <c r="AK136" s="79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</row>
    <row r="137" spans="2:51" ht="18">
      <c r="H137" s="52"/>
      <c r="I137" s="52"/>
      <c r="J137" s="72"/>
      <c r="K137" s="72"/>
      <c r="L137" s="72"/>
      <c r="M137" s="72"/>
      <c r="N137" s="72"/>
      <c r="Q137" s="48"/>
      <c r="R137" s="48"/>
      <c r="S137" s="48"/>
      <c r="T137" s="48"/>
      <c r="U137" s="48"/>
      <c r="V137" s="70"/>
      <c r="W137" s="88" t="e">
        <f t="shared" ref="W137:W143" si="7">RANK(AF137,$AF$136:$AF$144,0)</f>
        <v>#VALUE!</v>
      </c>
      <c r="X137" s="114" t="str">
        <f>C97</f>
        <v/>
      </c>
      <c r="Y137" s="114"/>
      <c r="Z137" s="104" t="str">
        <f>O97</f>
        <v/>
      </c>
      <c r="AA137" s="104"/>
      <c r="AB137" s="104" t="str">
        <f>Q97</f>
        <v/>
      </c>
      <c r="AC137" s="104"/>
      <c r="AD137" s="104" t="str">
        <f>S97</f>
        <v/>
      </c>
      <c r="AE137" s="104"/>
      <c r="AF137" s="105" t="e">
        <f t="shared" si="6"/>
        <v>#VALUE!</v>
      </c>
      <c r="AG137" s="105"/>
      <c r="AH137" s="105"/>
      <c r="AI137" s="79" t="s">
        <v>32</v>
      </c>
      <c r="AJ137" s="79"/>
      <c r="AK137" s="79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</row>
    <row r="138" spans="2:51" ht="18">
      <c r="B138" s="51" t="s">
        <v>17</v>
      </c>
      <c r="C138" s="169" t="s">
        <v>10</v>
      </c>
      <c r="D138" s="207"/>
      <c r="E138" s="147"/>
      <c r="H138" s="70"/>
      <c r="I138" s="52"/>
      <c r="J138" s="128" t="s">
        <v>68</v>
      </c>
      <c r="K138" s="129"/>
      <c r="L138" s="132">
        <v>1</v>
      </c>
      <c r="M138" s="134" t="s">
        <v>98</v>
      </c>
      <c r="N138" s="136">
        <v>8</v>
      </c>
      <c r="Q138" s="48"/>
      <c r="R138" s="48"/>
      <c r="S138" s="48"/>
      <c r="T138" s="48"/>
      <c r="U138" s="48"/>
      <c r="V138" s="70"/>
      <c r="W138" s="88" t="e">
        <f t="shared" si="7"/>
        <v>#VALUE!</v>
      </c>
      <c r="X138" s="114" t="str">
        <f>C126</f>
        <v/>
      </c>
      <c r="Y138" s="114"/>
      <c r="Z138" s="104" t="str">
        <f>O126</f>
        <v/>
      </c>
      <c r="AA138" s="104"/>
      <c r="AB138" s="104" t="str">
        <f>Q126</f>
        <v/>
      </c>
      <c r="AC138" s="104"/>
      <c r="AD138" s="104" t="str">
        <f>S126</f>
        <v/>
      </c>
      <c r="AE138" s="104"/>
      <c r="AF138" s="105" t="e">
        <f t="shared" si="6"/>
        <v>#VALUE!</v>
      </c>
      <c r="AG138" s="105"/>
      <c r="AH138" s="105"/>
      <c r="AI138" s="79" t="s">
        <v>101</v>
      </c>
      <c r="AJ138" s="79"/>
      <c r="AK138" s="79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</row>
    <row r="139" spans="2:51" ht="18">
      <c r="B139" s="71">
        <v>1</v>
      </c>
      <c r="C139" s="138" t="str">
        <f t="shared" ref="C139:C146" si="8">IF(ISERROR(IF(X136&lt;&gt;"",VLOOKUP(B139,$W$136:$AH$143,2,FALSE),"")),"",IF(X136&lt;&gt;"",VLOOKUP(B139,$W$136:$AH$143,2,FALSE),""))</f>
        <v/>
      </c>
      <c r="D139" s="139"/>
      <c r="E139" s="140"/>
      <c r="H139" s="70"/>
      <c r="I139" s="52"/>
      <c r="J139" s="130"/>
      <c r="K139" s="131"/>
      <c r="L139" s="133"/>
      <c r="M139" s="135"/>
      <c r="N139" s="137"/>
      <c r="Q139" s="48"/>
      <c r="R139" s="48"/>
      <c r="S139" s="48"/>
      <c r="T139" s="48"/>
      <c r="U139" s="48"/>
      <c r="V139" s="70"/>
      <c r="W139" s="88" t="e">
        <f t="shared" si="7"/>
        <v>#VALUE!</v>
      </c>
      <c r="X139" s="114" t="str">
        <f>C70</f>
        <v/>
      </c>
      <c r="Y139" s="114"/>
      <c r="Z139" s="115" t="str">
        <f>O70</f>
        <v/>
      </c>
      <c r="AA139" s="115"/>
      <c r="AB139" s="115" t="str">
        <f>Q70</f>
        <v/>
      </c>
      <c r="AC139" s="115"/>
      <c r="AD139" s="104" t="str">
        <f>S70</f>
        <v/>
      </c>
      <c r="AE139" s="104"/>
      <c r="AF139" s="105" t="e">
        <f t="shared" si="6"/>
        <v>#VALUE!</v>
      </c>
      <c r="AG139" s="105"/>
      <c r="AH139" s="105"/>
      <c r="AI139" s="79" t="s">
        <v>31</v>
      </c>
      <c r="AJ139" s="79"/>
      <c r="AK139" s="79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</row>
    <row r="140" spans="2:51" ht="18">
      <c r="B140" s="71">
        <v>2</v>
      </c>
      <c r="C140" s="138" t="str">
        <f t="shared" si="8"/>
        <v/>
      </c>
      <c r="D140" s="139"/>
      <c r="E140" s="140"/>
      <c r="H140" s="70"/>
      <c r="I140" s="52"/>
      <c r="J140" s="128" t="s">
        <v>69</v>
      </c>
      <c r="K140" s="129"/>
      <c r="L140" s="132">
        <v>2</v>
      </c>
      <c r="M140" s="134" t="s">
        <v>98</v>
      </c>
      <c r="N140" s="136">
        <v>7</v>
      </c>
      <c r="Q140" s="48"/>
      <c r="R140" s="48"/>
      <c r="S140" s="48"/>
      <c r="T140" s="48"/>
      <c r="U140" s="48"/>
      <c r="V140" s="70"/>
      <c r="W140" s="88" t="e">
        <f t="shared" si="7"/>
        <v>#VALUE!</v>
      </c>
      <c r="X140" s="114" t="str">
        <f>C98</f>
        <v/>
      </c>
      <c r="Y140" s="114"/>
      <c r="Z140" s="115" t="str">
        <f>O98</f>
        <v/>
      </c>
      <c r="AA140" s="115"/>
      <c r="AB140" s="115" t="str">
        <f>Q98</f>
        <v/>
      </c>
      <c r="AC140" s="115"/>
      <c r="AD140" s="104" t="str">
        <f>S98</f>
        <v/>
      </c>
      <c r="AE140" s="104"/>
      <c r="AF140" s="105" t="e">
        <f t="shared" si="6"/>
        <v>#VALUE!</v>
      </c>
      <c r="AG140" s="105"/>
      <c r="AH140" s="105"/>
      <c r="AI140" s="79" t="s">
        <v>33</v>
      </c>
      <c r="AJ140" s="79"/>
      <c r="AK140" s="79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</row>
    <row r="141" spans="2:51" ht="18">
      <c r="B141" s="71">
        <v>3</v>
      </c>
      <c r="C141" s="138" t="str">
        <f t="shared" si="8"/>
        <v/>
      </c>
      <c r="D141" s="139"/>
      <c r="E141" s="140"/>
      <c r="H141" s="70"/>
      <c r="I141" s="52"/>
      <c r="J141" s="130"/>
      <c r="K141" s="131"/>
      <c r="L141" s="133"/>
      <c r="M141" s="135"/>
      <c r="N141" s="137"/>
      <c r="Q141" s="48"/>
      <c r="R141" s="48"/>
      <c r="S141" s="48"/>
      <c r="T141" s="48"/>
      <c r="U141" s="48"/>
      <c r="V141" s="70"/>
      <c r="W141" s="88" t="e">
        <f t="shared" si="7"/>
        <v>#VALUE!</v>
      </c>
      <c r="X141" s="158" t="str">
        <f>C127</f>
        <v/>
      </c>
      <c r="Y141" s="158"/>
      <c r="Z141" s="208" t="str">
        <f>O127</f>
        <v/>
      </c>
      <c r="AA141" s="208"/>
      <c r="AB141" s="208" t="str">
        <f>Q127</f>
        <v/>
      </c>
      <c r="AC141" s="208"/>
      <c r="AD141" s="160" t="str">
        <f>S127</f>
        <v/>
      </c>
      <c r="AE141" s="160"/>
      <c r="AF141" s="209" t="e">
        <f t="shared" si="6"/>
        <v>#VALUE!</v>
      </c>
      <c r="AG141" s="209"/>
      <c r="AH141" s="209"/>
      <c r="AI141" s="79" t="s">
        <v>102</v>
      </c>
      <c r="AJ141" s="79"/>
      <c r="AK141" s="79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</row>
    <row r="142" spans="2:51" ht="18">
      <c r="B142" s="71">
        <v>4</v>
      </c>
      <c r="C142" s="138" t="str">
        <f t="shared" si="8"/>
        <v/>
      </c>
      <c r="D142" s="139"/>
      <c r="E142" s="140"/>
      <c r="H142" s="70"/>
      <c r="I142" s="52"/>
      <c r="J142" s="128" t="s">
        <v>70</v>
      </c>
      <c r="K142" s="129"/>
      <c r="L142" s="132">
        <v>3</v>
      </c>
      <c r="M142" s="134" t="s">
        <v>98</v>
      </c>
      <c r="N142" s="136">
        <v>6</v>
      </c>
      <c r="Q142" s="48"/>
      <c r="R142" s="48"/>
      <c r="S142" s="48"/>
      <c r="T142" s="48"/>
      <c r="U142" s="48"/>
      <c r="V142" s="70"/>
      <c r="W142" s="88" t="e">
        <f t="shared" si="7"/>
        <v>#N/A</v>
      </c>
      <c r="X142" s="158" t="e">
        <f>VLOOKUP(1,$W$146:$X$148,2,FALSE)</f>
        <v>#N/A</v>
      </c>
      <c r="Y142" s="158"/>
      <c r="Z142" s="208" t="e">
        <f>VLOOKUP(1,$W$146:$Z$148,4,FALSE)</f>
        <v>#N/A</v>
      </c>
      <c r="AA142" s="160"/>
      <c r="AB142" s="208" t="e">
        <f>VLOOKUP(1,$W$146:$AB$148,6,FALSE)</f>
        <v>#N/A</v>
      </c>
      <c r="AC142" s="160"/>
      <c r="AD142" s="209" t="e">
        <f>VLOOKUP(1,$W$146:$AD$148,8,FALSE)</f>
        <v>#N/A</v>
      </c>
      <c r="AE142" s="209"/>
      <c r="AF142" s="105" t="e">
        <f>IF(AB142="--",Z142*10000000000+AD142,Z142*10000000000+AB142*100000+AD142)</f>
        <v>#N/A</v>
      </c>
      <c r="AG142" s="105"/>
      <c r="AH142" s="105"/>
      <c r="AI142" s="79"/>
      <c r="AJ142" s="79"/>
      <c r="AK142" s="79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</row>
    <row r="143" spans="2:51" ht="18">
      <c r="B143" s="71">
        <v>5</v>
      </c>
      <c r="C143" s="138" t="str">
        <f t="shared" si="8"/>
        <v/>
      </c>
      <c r="D143" s="139"/>
      <c r="E143" s="140"/>
      <c r="H143" s="70"/>
      <c r="I143" s="52"/>
      <c r="J143" s="130"/>
      <c r="K143" s="131"/>
      <c r="L143" s="133"/>
      <c r="M143" s="135"/>
      <c r="N143" s="137"/>
      <c r="Q143" s="48"/>
      <c r="R143" s="48"/>
      <c r="S143" s="48"/>
      <c r="T143" s="48"/>
      <c r="U143" s="48"/>
      <c r="V143" s="70"/>
      <c r="W143" s="88" t="e">
        <f t="shared" si="7"/>
        <v>#N/A</v>
      </c>
      <c r="X143" s="158" t="e">
        <f>VLOOKUP(2,$W$146:$X$148,2,FALSE)</f>
        <v>#N/A</v>
      </c>
      <c r="Y143" s="158"/>
      <c r="Z143" s="208" t="e">
        <f>VLOOKUP(2,$W$146:$Z$148,4,FALSE)</f>
        <v>#N/A</v>
      </c>
      <c r="AA143" s="160"/>
      <c r="AB143" s="208" t="e">
        <f>VLOOKUP(2,$W$146:$AB$148,6,FALSE)</f>
        <v>#N/A</v>
      </c>
      <c r="AC143" s="160"/>
      <c r="AD143" s="209" t="e">
        <f>VLOOKUP(2,$W$146:$AD$148,8,FALSE)</f>
        <v>#N/A</v>
      </c>
      <c r="AE143" s="209"/>
      <c r="AF143" s="105" t="e">
        <f>IF(AB143="--",Z143*10000000000+AD143,Z143*10000000000+AB143*100000+AD143)</f>
        <v>#N/A</v>
      </c>
      <c r="AG143" s="105"/>
      <c r="AH143" s="105"/>
      <c r="AI143" s="79"/>
      <c r="AJ143" s="79"/>
      <c r="AK143" s="79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</row>
    <row r="144" spans="2:51" ht="18">
      <c r="B144" s="71">
        <v>6</v>
      </c>
      <c r="C144" s="138" t="str">
        <f t="shared" si="8"/>
        <v/>
      </c>
      <c r="D144" s="139"/>
      <c r="E144" s="140"/>
      <c r="H144" s="70"/>
      <c r="I144" s="52"/>
      <c r="J144" s="128" t="s">
        <v>71</v>
      </c>
      <c r="K144" s="129"/>
      <c r="L144" s="132">
        <v>4</v>
      </c>
      <c r="M144" s="134" t="s">
        <v>98</v>
      </c>
      <c r="N144" s="136">
        <v>5</v>
      </c>
      <c r="Q144" s="48"/>
      <c r="R144" s="48"/>
      <c r="S144" s="48"/>
      <c r="T144" s="48"/>
      <c r="U144" s="48"/>
      <c r="V144" s="70"/>
      <c r="W144" s="88"/>
      <c r="X144" s="158"/>
      <c r="Y144" s="158"/>
      <c r="Z144" s="208"/>
      <c r="AA144" s="160"/>
      <c r="AB144" s="208"/>
      <c r="AC144" s="160"/>
      <c r="AD144" s="209"/>
      <c r="AE144" s="209"/>
      <c r="AF144" s="105"/>
      <c r="AG144" s="105"/>
      <c r="AH144" s="105"/>
      <c r="AI144" s="79"/>
      <c r="AJ144" s="79"/>
      <c r="AK144" s="79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</row>
    <row r="145" spans="2:51" ht="18">
      <c r="B145" s="71">
        <v>7</v>
      </c>
      <c r="C145" s="138" t="str">
        <f t="shared" si="8"/>
        <v/>
      </c>
      <c r="D145" s="139"/>
      <c r="E145" s="140"/>
      <c r="H145" s="70"/>
      <c r="I145" s="52"/>
      <c r="J145" s="130"/>
      <c r="K145" s="131"/>
      <c r="L145" s="133"/>
      <c r="M145" s="135"/>
      <c r="N145" s="137"/>
      <c r="Q145" s="48"/>
      <c r="R145" s="48"/>
      <c r="S145" s="48"/>
      <c r="T145" s="48"/>
      <c r="U145" s="48"/>
      <c r="V145" s="70"/>
      <c r="W145" s="88" t="s">
        <v>109</v>
      </c>
      <c r="X145" s="89"/>
      <c r="Y145" s="8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</row>
    <row r="146" spans="2:51" ht="18">
      <c r="B146" s="71">
        <v>8</v>
      </c>
      <c r="C146" s="138" t="str">
        <f t="shared" si="8"/>
        <v/>
      </c>
      <c r="D146" s="139"/>
      <c r="E146" s="140"/>
      <c r="H146" s="70"/>
      <c r="I146" s="52"/>
      <c r="J146" s="52"/>
      <c r="K146" s="52"/>
      <c r="Q146" s="48"/>
      <c r="R146" s="48"/>
      <c r="S146" s="48"/>
      <c r="T146" s="48"/>
      <c r="U146" s="48"/>
      <c r="V146" s="59"/>
      <c r="W146" s="90" t="e">
        <f>RANK(AF146,$AF$146:$AF$148,0)</f>
        <v>#VALUE!</v>
      </c>
      <c r="X146" s="114" t="str">
        <f>C71</f>
        <v/>
      </c>
      <c r="Y146" s="114"/>
      <c r="Z146" s="115" t="str">
        <f>O71</f>
        <v/>
      </c>
      <c r="AA146" s="104"/>
      <c r="AB146" s="115" t="str">
        <f>Q71</f>
        <v/>
      </c>
      <c r="AC146" s="104"/>
      <c r="AD146" s="104" t="str">
        <f>S71</f>
        <v/>
      </c>
      <c r="AE146" s="104"/>
      <c r="AF146" s="105" t="e">
        <f>IF(AB146="--",Z146*10000000000+AD146,Z146*10000000000+AB146*100000+AD146)</f>
        <v>#VALUE!</v>
      </c>
      <c r="AG146" s="105"/>
      <c r="AH146" s="105"/>
      <c r="AI146" s="79" t="s">
        <v>103</v>
      </c>
      <c r="AJ146" s="79"/>
      <c r="AK146" s="79" t="s">
        <v>108</v>
      </c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</row>
    <row r="147" spans="2:51" s="5" customFormat="1">
      <c r="B147" s="77">
        <v>3</v>
      </c>
      <c r="C147" s="77" t="str">
        <f>IF(ISERROR(IF(X146&lt;&gt;"",VLOOKUP(B147,$W$146:$AH$148,2,FALSE),"")),"",IF(X146&lt;&gt;"",VLOOKUP(B147,$W$146:$AH$148,2,FALSE),""))</f>
        <v/>
      </c>
      <c r="D147" s="68"/>
      <c r="E147" s="69"/>
      <c r="F147" s="69"/>
      <c r="G147" s="69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59"/>
      <c r="W147" s="90" t="e">
        <f>RANK(AF147,$AF$146:$AF$148,0)</f>
        <v>#VALUE!</v>
      </c>
      <c r="X147" s="114" t="str">
        <f>C99</f>
        <v/>
      </c>
      <c r="Y147" s="114"/>
      <c r="Z147" s="115" t="str">
        <f>O99</f>
        <v/>
      </c>
      <c r="AA147" s="104"/>
      <c r="AB147" s="115" t="str">
        <f>Q99</f>
        <v/>
      </c>
      <c r="AC147" s="104"/>
      <c r="AD147" s="104" t="str">
        <f>S99</f>
        <v/>
      </c>
      <c r="AE147" s="104"/>
      <c r="AF147" s="105" t="e">
        <f>IF(AB147="--",Z147*10000000000+AD147,Z147*10000000000+AB147*100000+AD147)</f>
        <v>#VALUE!</v>
      </c>
      <c r="AG147" s="105"/>
      <c r="AH147" s="105"/>
      <c r="AI147" s="79" t="s">
        <v>104</v>
      </c>
      <c r="AJ147" s="79"/>
      <c r="AK147" s="79" t="s">
        <v>108</v>
      </c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</row>
    <row r="148" spans="2:51" s="5" customFormat="1">
      <c r="B148" s="6"/>
      <c r="V148" s="59"/>
      <c r="W148" s="90" t="e">
        <f>RANK(AF148,$AF$146:$AF$148,0)</f>
        <v>#VALUE!</v>
      </c>
      <c r="X148" s="114" t="str">
        <f>C128</f>
        <v/>
      </c>
      <c r="Y148" s="114"/>
      <c r="Z148" s="115" t="str">
        <f>O128</f>
        <v/>
      </c>
      <c r="AA148" s="104"/>
      <c r="AB148" s="115" t="str">
        <f>Q128</f>
        <v/>
      </c>
      <c r="AC148" s="104"/>
      <c r="AD148" s="104" t="str">
        <f>S128</f>
        <v/>
      </c>
      <c r="AE148" s="104"/>
      <c r="AF148" s="105" t="e">
        <f>IF(AB148="--",Z148*10000000000+AD148,Z148*10000000000+AB148*100000+AD148)</f>
        <v>#VALUE!</v>
      </c>
      <c r="AG148" s="105"/>
      <c r="AH148" s="105"/>
      <c r="AI148" s="79" t="s">
        <v>105</v>
      </c>
      <c r="AJ148" s="79"/>
      <c r="AK148" s="79" t="s">
        <v>108</v>
      </c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</row>
    <row r="149" spans="2:51" ht="15.75">
      <c r="B149" s="113" t="s">
        <v>39</v>
      </c>
      <c r="C149" s="113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59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</row>
    <row r="150" spans="2:51">
      <c r="V150" s="59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</row>
    <row r="151" spans="2:51" ht="39" customHeight="1">
      <c r="B151" s="27" t="s">
        <v>22</v>
      </c>
      <c r="C151" s="169" t="s">
        <v>10</v>
      </c>
      <c r="D151" s="147"/>
      <c r="E151" s="146" t="s">
        <v>21</v>
      </c>
      <c r="F151" s="147"/>
      <c r="G151" s="169" t="s">
        <v>13</v>
      </c>
      <c r="H151" s="147"/>
      <c r="I151" s="169" t="s">
        <v>16</v>
      </c>
      <c r="J151" s="147"/>
      <c r="K151" s="169" t="s">
        <v>14</v>
      </c>
      <c r="L151" s="147"/>
      <c r="M151" s="169" t="s">
        <v>15</v>
      </c>
      <c r="N151" s="147"/>
      <c r="O151" s="4"/>
      <c r="P151" s="3"/>
      <c r="Q151" s="3"/>
      <c r="R151" s="3"/>
      <c r="S151" s="3"/>
      <c r="T151" s="3"/>
      <c r="U151" s="3"/>
      <c r="V151" s="57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3"/>
      <c r="AS151" s="53"/>
      <c r="AT151" s="53"/>
      <c r="AU151" s="53"/>
      <c r="AV151" s="53"/>
      <c r="AW151" s="53"/>
      <c r="AX151" s="53"/>
    </row>
    <row r="152" spans="2:51" ht="15.75" customHeight="1">
      <c r="B152" s="46" t="s">
        <v>68</v>
      </c>
      <c r="C152" s="108" t="str">
        <f>C139</f>
        <v/>
      </c>
      <c r="D152" s="109"/>
      <c r="E152" s="166" t="str">
        <f>IF(G152="","",IF(G152=G153,1,IF(G152&lt;G153,0,2)))</f>
        <v/>
      </c>
      <c r="F152" s="167"/>
      <c r="G152" s="121"/>
      <c r="H152" s="122"/>
      <c r="I152" s="111"/>
      <c r="J152" s="111"/>
      <c r="K152" s="168" t="e">
        <f t="shared" ref="K152:K159" si="9">TRUNC(IF(G152="","",G152/I152),IF($D$23=1,2,3))</f>
        <v>#VALUE!</v>
      </c>
      <c r="L152" s="168"/>
      <c r="M152" s="111"/>
      <c r="N152" s="122"/>
      <c r="O152" s="4"/>
      <c r="P152" s="3"/>
      <c r="Q152" s="3"/>
      <c r="R152" s="3"/>
      <c r="S152" s="3"/>
      <c r="T152" s="3"/>
      <c r="U152" s="3"/>
      <c r="V152" s="84" t="s">
        <v>72</v>
      </c>
      <c r="W152" s="79" t="e">
        <f>VLOOKUP(C152,$A$31:$P$49,14,FALSE)</f>
        <v>#N/A</v>
      </c>
      <c r="X152" s="79" t="e">
        <f>VLOOKUP(C153,$A$31:$P$49,14,FALSE)</f>
        <v>#N/A</v>
      </c>
      <c r="Y152" s="79">
        <f>G152</f>
        <v>0</v>
      </c>
      <c r="Z152" s="79">
        <f>G153</f>
        <v>0</v>
      </c>
      <c r="AA152" s="79">
        <f>I152</f>
        <v>0</v>
      </c>
      <c r="AB152" s="79" t="str">
        <f>I153</f>
        <v/>
      </c>
      <c r="AC152" s="79">
        <f>M152</f>
        <v>0</v>
      </c>
      <c r="AD152" s="79">
        <f>M153</f>
        <v>0</v>
      </c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58"/>
      <c r="AQ152" s="58"/>
      <c r="AR152" s="53"/>
      <c r="AS152" s="53"/>
      <c r="AT152" s="53"/>
      <c r="AU152" s="53"/>
      <c r="AV152" s="53"/>
      <c r="AW152" s="53"/>
      <c r="AX152" s="53"/>
    </row>
    <row r="153" spans="2:51" ht="15.75" customHeight="1">
      <c r="B153" s="47"/>
      <c r="C153" s="176" t="str">
        <f>C146</f>
        <v/>
      </c>
      <c r="D153" s="177"/>
      <c r="E153" s="154" t="str">
        <f>IF(G152="","",IF(E152=1,1,IF(E152=2,0,IF(E152=0,2))))</f>
        <v/>
      </c>
      <c r="F153" s="155"/>
      <c r="G153" s="156"/>
      <c r="H153" s="157"/>
      <c r="I153" s="155" t="str">
        <f>IF(I152="","",I152)</f>
        <v/>
      </c>
      <c r="J153" s="155"/>
      <c r="K153" s="203" t="e">
        <f t="shared" si="9"/>
        <v>#VALUE!</v>
      </c>
      <c r="L153" s="203"/>
      <c r="M153" s="175"/>
      <c r="N153" s="157"/>
      <c r="O153" s="4"/>
      <c r="P153" s="3"/>
      <c r="Q153" s="3"/>
      <c r="R153" s="3"/>
      <c r="S153" s="3"/>
      <c r="T153" s="3"/>
      <c r="U153" s="3"/>
      <c r="V153" s="84" t="s">
        <v>73</v>
      </c>
      <c r="W153" s="79"/>
      <c r="X153" s="79"/>
      <c r="Y153" s="79"/>
      <c r="Z153" s="79"/>
      <c r="AA153" s="79"/>
      <c r="AB153" s="79"/>
      <c r="AC153" s="79"/>
      <c r="AD153" s="79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58"/>
      <c r="AQ153" s="58"/>
      <c r="AR153" s="53"/>
      <c r="AS153" s="53"/>
      <c r="AT153" s="53"/>
      <c r="AU153" s="53"/>
      <c r="AV153" s="53"/>
      <c r="AW153" s="53"/>
      <c r="AX153" s="53"/>
    </row>
    <row r="154" spans="2:51" ht="15.75" customHeight="1">
      <c r="B154" s="46" t="s">
        <v>69</v>
      </c>
      <c r="C154" s="108" t="str">
        <f>C140</f>
        <v/>
      </c>
      <c r="D154" s="109"/>
      <c r="E154" s="166" t="str">
        <f>IF(G154="","",IF(G154=G155,1,IF(G154&lt;G155,0,2)))</f>
        <v/>
      </c>
      <c r="F154" s="167"/>
      <c r="G154" s="121"/>
      <c r="H154" s="122"/>
      <c r="I154" s="111"/>
      <c r="J154" s="111"/>
      <c r="K154" s="168" t="e">
        <f t="shared" si="9"/>
        <v>#VALUE!</v>
      </c>
      <c r="L154" s="168"/>
      <c r="M154" s="111"/>
      <c r="N154" s="122"/>
      <c r="O154" s="4"/>
      <c r="P154" s="3"/>
      <c r="Q154" s="3"/>
      <c r="R154" s="3"/>
      <c r="S154" s="3"/>
      <c r="T154" s="3"/>
      <c r="U154" s="3"/>
      <c r="V154" s="84" t="s">
        <v>74</v>
      </c>
      <c r="W154" s="79" t="e">
        <f>VLOOKUP(C154,$A$31:$P$49,14,FALSE)</f>
        <v>#N/A</v>
      </c>
      <c r="X154" s="79" t="e">
        <f>VLOOKUP(C155,$A$31:$P$49,14,FALSE)</f>
        <v>#N/A</v>
      </c>
      <c r="Y154" s="79">
        <f>G154</f>
        <v>0</v>
      </c>
      <c r="Z154" s="79">
        <f>G155</f>
        <v>0</v>
      </c>
      <c r="AA154" s="79">
        <f>I154</f>
        <v>0</v>
      </c>
      <c r="AB154" s="79" t="str">
        <f>I155</f>
        <v/>
      </c>
      <c r="AC154" s="79">
        <f>M154</f>
        <v>0</v>
      </c>
      <c r="AD154" s="79">
        <f>M155</f>
        <v>0</v>
      </c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58"/>
      <c r="AQ154" s="58"/>
      <c r="AR154" s="53"/>
      <c r="AS154" s="53"/>
      <c r="AT154" s="53"/>
      <c r="AU154" s="53"/>
      <c r="AV154" s="53"/>
      <c r="AW154" s="53"/>
      <c r="AX154" s="53"/>
    </row>
    <row r="155" spans="2:51" ht="15.75" customHeight="1">
      <c r="B155" s="47"/>
      <c r="C155" s="176" t="str">
        <f>C145</f>
        <v/>
      </c>
      <c r="D155" s="177"/>
      <c r="E155" s="154" t="str">
        <f>IF(G154="","",IF(E154=1,1,IF(E154=2,0,IF(E154=0,2))))</f>
        <v/>
      </c>
      <c r="F155" s="155"/>
      <c r="G155" s="156"/>
      <c r="H155" s="157"/>
      <c r="I155" s="155" t="str">
        <f>IF(I154="","",I154)</f>
        <v/>
      </c>
      <c r="J155" s="155"/>
      <c r="K155" s="203" t="e">
        <f t="shared" si="9"/>
        <v>#VALUE!</v>
      </c>
      <c r="L155" s="203"/>
      <c r="M155" s="175"/>
      <c r="N155" s="157"/>
      <c r="O155" s="4"/>
      <c r="P155" s="3"/>
      <c r="Q155" s="3"/>
      <c r="R155" s="3"/>
      <c r="S155" s="3"/>
      <c r="T155" s="3"/>
      <c r="U155" s="3"/>
      <c r="V155" s="84" t="s">
        <v>75</v>
      </c>
      <c r="W155" s="79"/>
      <c r="X155" s="79"/>
      <c r="Y155" s="79"/>
      <c r="Z155" s="79"/>
      <c r="AA155" s="79"/>
      <c r="AB155" s="79"/>
      <c r="AC155" s="79"/>
      <c r="AD155" s="79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58"/>
      <c r="AQ155" s="58"/>
      <c r="AR155" s="53"/>
      <c r="AS155" s="53"/>
      <c r="AT155" s="53"/>
      <c r="AU155" s="53"/>
      <c r="AV155" s="53"/>
      <c r="AW155" s="53"/>
      <c r="AX155" s="53"/>
    </row>
    <row r="156" spans="2:51" ht="15.75" customHeight="1">
      <c r="B156" s="46" t="s">
        <v>70</v>
      </c>
      <c r="C156" s="108" t="str">
        <f>C141</f>
        <v/>
      </c>
      <c r="D156" s="109"/>
      <c r="E156" s="166" t="str">
        <f>IF(G156="","",IF(G156=G157,1,IF(G156&lt;G157,0,2)))</f>
        <v/>
      </c>
      <c r="F156" s="167"/>
      <c r="G156" s="121"/>
      <c r="H156" s="122"/>
      <c r="I156" s="111"/>
      <c r="J156" s="111"/>
      <c r="K156" s="168" t="e">
        <f t="shared" si="9"/>
        <v>#VALUE!</v>
      </c>
      <c r="L156" s="168"/>
      <c r="M156" s="111"/>
      <c r="N156" s="122"/>
      <c r="O156" s="4"/>
      <c r="P156" s="3"/>
      <c r="Q156" s="3"/>
      <c r="R156" s="3"/>
      <c r="S156" s="3"/>
      <c r="T156" s="3"/>
      <c r="U156" s="3"/>
      <c r="V156" s="84" t="s">
        <v>76</v>
      </c>
      <c r="W156" s="79" t="e">
        <f>VLOOKUP(C156,$A$31:$P$49,14,FALSE)</f>
        <v>#N/A</v>
      </c>
      <c r="X156" s="79" t="e">
        <f>VLOOKUP(C157,$A$31:$P$49,14,FALSE)</f>
        <v>#N/A</v>
      </c>
      <c r="Y156" s="79">
        <f>G156</f>
        <v>0</v>
      </c>
      <c r="Z156" s="79">
        <f>G157</f>
        <v>0</v>
      </c>
      <c r="AA156" s="79">
        <f>I156</f>
        <v>0</v>
      </c>
      <c r="AB156" s="79" t="str">
        <f>I157</f>
        <v/>
      </c>
      <c r="AC156" s="79">
        <f>M156</f>
        <v>0</v>
      </c>
      <c r="AD156" s="79">
        <f>M157</f>
        <v>0</v>
      </c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58"/>
      <c r="AQ156" s="58"/>
      <c r="AR156" s="53"/>
      <c r="AS156" s="53"/>
      <c r="AT156" s="53"/>
      <c r="AU156" s="53"/>
      <c r="AV156" s="53"/>
      <c r="AW156" s="53"/>
      <c r="AX156" s="53"/>
    </row>
    <row r="157" spans="2:51" ht="15.75" customHeight="1">
      <c r="B157" s="47"/>
      <c r="C157" s="176" t="str">
        <f>C144</f>
        <v/>
      </c>
      <c r="D157" s="177"/>
      <c r="E157" s="154" t="str">
        <f>IF(G156="","",IF(E156=1,1,IF(E156=2,0,IF(E156=0,2))))</f>
        <v/>
      </c>
      <c r="F157" s="155"/>
      <c r="G157" s="156"/>
      <c r="H157" s="157"/>
      <c r="I157" s="155" t="str">
        <f>IF(I156="","",I156)</f>
        <v/>
      </c>
      <c r="J157" s="155"/>
      <c r="K157" s="203" t="e">
        <f t="shared" si="9"/>
        <v>#VALUE!</v>
      </c>
      <c r="L157" s="203"/>
      <c r="M157" s="175"/>
      <c r="N157" s="157"/>
      <c r="O157" s="4"/>
      <c r="P157" s="3"/>
      <c r="Q157" s="3"/>
      <c r="R157" s="3"/>
      <c r="S157" s="3"/>
      <c r="T157" s="3"/>
      <c r="U157" s="3"/>
      <c r="V157" s="84" t="s">
        <v>77</v>
      </c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58"/>
      <c r="AQ157" s="58"/>
      <c r="AR157" s="53"/>
      <c r="AS157" s="53"/>
      <c r="AT157" s="53"/>
      <c r="AU157" s="53"/>
      <c r="AV157" s="53"/>
      <c r="AW157" s="53"/>
      <c r="AX157" s="53"/>
    </row>
    <row r="158" spans="2:51" ht="15.75" customHeight="1">
      <c r="B158" s="46" t="s">
        <v>71</v>
      </c>
      <c r="C158" s="108" t="str">
        <f>C142</f>
        <v/>
      </c>
      <c r="D158" s="109"/>
      <c r="E158" s="166" t="str">
        <f>IF(G158="","",IF(G158=G159,1,IF(G158&lt;G159,0,2)))</f>
        <v/>
      </c>
      <c r="F158" s="167"/>
      <c r="G158" s="121"/>
      <c r="H158" s="122"/>
      <c r="I158" s="111"/>
      <c r="J158" s="111"/>
      <c r="K158" s="168" t="e">
        <f t="shared" si="9"/>
        <v>#VALUE!</v>
      </c>
      <c r="L158" s="168"/>
      <c r="M158" s="111"/>
      <c r="N158" s="122"/>
      <c r="O158" s="4"/>
      <c r="P158" s="3"/>
      <c r="Q158" s="3"/>
      <c r="R158" s="3"/>
      <c r="S158" s="3"/>
      <c r="T158" s="3"/>
      <c r="U158" s="3"/>
      <c r="V158" s="84" t="s">
        <v>78</v>
      </c>
      <c r="W158" s="79" t="e">
        <f>VLOOKUP(C158,$A$31:$P$49,14,FALSE)</f>
        <v>#N/A</v>
      </c>
      <c r="X158" s="79" t="e">
        <f>VLOOKUP(C159,$A$31:$P$49,14,FALSE)</f>
        <v>#N/A</v>
      </c>
      <c r="Y158" s="79">
        <f>G158</f>
        <v>0</v>
      </c>
      <c r="Z158" s="79">
        <f>G159</f>
        <v>0</v>
      </c>
      <c r="AA158" s="79">
        <f>I158</f>
        <v>0</v>
      </c>
      <c r="AB158" s="79" t="str">
        <f>I159</f>
        <v/>
      </c>
      <c r="AC158" s="79">
        <f>M158</f>
        <v>0</v>
      </c>
      <c r="AD158" s="79">
        <f>M159</f>
        <v>0</v>
      </c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58"/>
      <c r="AQ158" s="58"/>
      <c r="AR158" s="53"/>
      <c r="AS158" s="53"/>
      <c r="AT158" s="53"/>
      <c r="AU158" s="53"/>
      <c r="AV158" s="53"/>
      <c r="AW158" s="53"/>
      <c r="AX158" s="53"/>
    </row>
    <row r="159" spans="2:51" ht="15.75" customHeight="1">
      <c r="B159" s="47"/>
      <c r="C159" s="176" t="str">
        <f>C143</f>
        <v/>
      </c>
      <c r="D159" s="177"/>
      <c r="E159" s="154" t="str">
        <f>IF(G158="","",IF(E158=1,1,IF(E158=2,0,IF(E158=0,2))))</f>
        <v/>
      </c>
      <c r="F159" s="155"/>
      <c r="G159" s="156"/>
      <c r="H159" s="157"/>
      <c r="I159" s="155" t="str">
        <f>IF(I158="","",I158)</f>
        <v/>
      </c>
      <c r="J159" s="155"/>
      <c r="K159" s="203" t="e">
        <f t="shared" si="9"/>
        <v>#VALUE!</v>
      </c>
      <c r="L159" s="203"/>
      <c r="M159" s="175"/>
      <c r="N159" s="157"/>
      <c r="O159" s="4"/>
      <c r="P159" s="3"/>
      <c r="Q159" s="3"/>
      <c r="R159" s="3"/>
      <c r="S159" s="3"/>
      <c r="T159" s="3"/>
      <c r="U159" s="3"/>
      <c r="V159" s="84" t="s">
        <v>79</v>
      </c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58"/>
      <c r="AQ159" s="58"/>
      <c r="AR159" s="53"/>
      <c r="AS159" s="53"/>
      <c r="AT159" s="53"/>
      <c r="AU159" s="53"/>
      <c r="AV159" s="53"/>
      <c r="AW159" s="53"/>
      <c r="AX159" s="53"/>
    </row>
    <row r="160" spans="2:51" ht="15.75">
      <c r="B160" s="19" t="s">
        <v>27</v>
      </c>
      <c r="C160" s="108" t="str">
        <f>IF(OR(M152="",M153="",M154="",M155=""),"",IF(E152=2,C152,C153))</f>
        <v/>
      </c>
      <c r="D160" s="109"/>
      <c r="E160" s="166" t="str">
        <f>IF(G160="","",IF(G160=G161,1,IF(G160&lt;G161,0,2)))</f>
        <v/>
      </c>
      <c r="F160" s="167"/>
      <c r="G160" s="121"/>
      <c r="H160" s="122"/>
      <c r="I160" s="111"/>
      <c r="J160" s="111"/>
      <c r="K160" s="168" t="e">
        <f t="shared" ref="K160:K165" si="10">TRUNC(IF(G160="","",G160/I160),IF($D$23=1,2,3))</f>
        <v>#VALUE!</v>
      </c>
      <c r="L160" s="168"/>
      <c r="M160" s="111"/>
      <c r="N160" s="122"/>
      <c r="O160" s="65"/>
      <c r="P160" s="66"/>
      <c r="Q160" s="66"/>
      <c r="R160" s="66"/>
      <c r="S160" s="66"/>
      <c r="T160" s="66"/>
      <c r="U160" s="66"/>
      <c r="V160" s="84" t="s">
        <v>80</v>
      </c>
      <c r="W160" s="79" t="e">
        <f>VLOOKUP(C160,$A$31:$P$49,14,FALSE)</f>
        <v>#N/A</v>
      </c>
      <c r="X160" s="79" t="e">
        <f>VLOOKUP(C161,$A$31:$P$49,14,FALSE)</f>
        <v>#N/A</v>
      </c>
      <c r="Y160" s="79">
        <f>G160</f>
        <v>0</v>
      </c>
      <c r="Z160" s="79">
        <f>G161</f>
        <v>0</v>
      </c>
      <c r="AA160" s="79">
        <f>I160</f>
        <v>0</v>
      </c>
      <c r="AB160" s="79" t="str">
        <f>I161</f>
        <v/>
      </c>
      <c r="AC160" s="79">
        <f>M160</f>
        <v>0</v>
      </c>
      <c r="AD160" s="79">
        <f>M161</f>
        <v>0</v>
      </c>
      <c r="AE160" s="79"/>
      <c r="AF160" s="79"/>
      <c r="AG160" s="79"/>
      <c r="AH160" s="79"/>
      <c r="AI160" s="79"/>
      <c r="AJ160" s="79"/>
      <c r="AK160" s="79"/>
      <c r="AL160" s="79"/>
      <c r="AM160" s="79"/>
      <c r="AN160" s="79"/>
      <c r="AO160" s="79"/>
      <c r="AP160" s="53"/>
      <c r="AQ160" s="53"/>
      <c r="AR160" s="53"/>
      <c r="AS160" s="53"/>
      <c r="AT160" s="53"/>
      <c r="AU160" s="53"/>
      <c r="AV160" s="53"/>
      <c r="AW160" s="53"/>
      <c r="AX160" s="53"/>
    </row>
    <row r="161" spans="2:50" ht="15.75">
      <c r="B161" s="20"/>
      <c r="C161" s="149" t="str">
        <f>IF(OR(M152="",M153="",M154="",M155=""),"",IF(E154=2,C154,C155))</f>
        <v/>
      </c>
      <c r="D161" s="150"/>
      <c r="E161" s="154" t="str">
        <f>IF(G160="","",IF(E160=1,1,IF(E160=2,0,IF(E160=0,2))))</f>
        <v/>
      </c>
      <c r="F161" s="155"/>
      <c r="G161" s="156"/>
      <c r="H161" s="157"/>
      <c r="I161" s="155" t="str">
        <f>IF(I160="","",I160)</f>
        <v/>
      </c>
      <c r="J161" s="155"/>
      <c r="K161" s="203" t="e">
        <f t="shared" si="10"/>
        <v>#VALUE!</v>
      </c>
      <c r="L161" s="203"/>
      <c r="M161" s="175"/>
      <c r="N161" s="157"/>
      <c r="O161" s="65"/>
      <c r="P161" s="66"/>
      <c r="Q161" s="66"/>
      <c r="R161" s="66"/>
      <c r="S161" s="66"/>
      <c r="T161" s="66"/>
      <c r="U161" s="66"/>
      <c r="V161" s="84" t="s">
        <v>81</v>
      </c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79"/>
      <c r="AK161" s="79"/>
      <c r="AL161" s="79"/>
      <c r="AM161" s="79"/>
      <c r="AN161" s="79"/>
      <c r="AO161" s="79"/>
      <c r="AP161" s="53"/>
      <c r="AQ161" s="53"/>
      <c r="AR161" s="53"/>
      <c r="AS161" s="53"/>
      <c r="AT161" s="53"/>
      <c r="AU161" s="53"/>
      <c r="AV161" s="53"/>
      <c r="AW161" s="53"/>
      <c r="AX161" s="53"/>
    </row>
    <row r="162" spans="2:50" ht="15.75">
      <c r="B162" s="18" t="s">
        <v>28</v>
      </c>
      <c r="C162" s="108" t="str">
        <f>IF(OR(M156="",M157="",M158="",M159=""),"",IF(E156=2,C156,C157))</f>
        <v/>
      </c>
      <c r="D162" s="109"/>
      <c r="E162" s="166" t="str">
        <f>IF(G162="","",IF(G162=G163,1,IF(G162&lt;G163,0,2)))</f>
        <v/>
      </c>
      <c r="F162" s="167"/>
      <c r="G162" s="121"/>
      <c r="H162" s="122"/>
      <c r="I162" s="111"/>
      <c r="J162" s="111"/>
      <c r="K162" s="168" t="e">
        <f t="shared" si="10"/>
        <v>#VALUE!</v>
      </c>
      <c r="L162" s="168"/>
      <c r="M162" s="111"/>
      <c r="N162" s="122"/>
      <c r="O162" s="65"/>
      <c r="P162" s="66"/>
      <c r="Q162" s="66"/>
      <c r="R162" s="66"/>
      <c r="S162" s="66"/>
      <c r="T162" s="66"/>
      <c r="U162" s="66"/>
      <c r="V162" s="84" t="s">
        <v>82</v>
      </c>
      <c r="W162" s="79" t="e">
        <f>VLOOKUP(C162,$A$31:$P$49,14,FALSE)</f>
        <v>#N/A</v>
      </c>
      <c r="X162" s="79" t="e">
        <f>VLOOKUP(C163,$A$31:$P$49,14,FALSE)</f>
        <v>#N/A</v>
      </c>
      <c r="Y162" s="79">
        <f>G162</f>
        <v>0</v>
      </c>
      <c r="Z162" s="79">
        <f>G163</f>
        <v>0</v>
      </c>
      <c r="AA162" s="79">
        <f>I162</f>
        <v>0</v>
      </c>
      <c r="AB162" s="79" t="str">
        <f>I163</f>
        <v/>
      </c>
      <c r="AC162" s="79">
        <f>M162</f>
        <v>0</v>
      </c>
      <c r="AD162" s="79">
        <f>M163</f>
        <v>0</v>
      </c>
      <c r="AE162" s="79"/>
      <c r="AF162" s="79"/>
      <c r="AG162" s="79"/>
      <c r="AH162" s="79"/>
      <c r="AI162" s="79"/>
      <c r="AJ162" s="79"/>
      <c r="AK162" s="79"/>
      <c r="AL162" s="79"/>
      <c r="AM162" s="79"/>
      <c r="AN162" s="79"/>
      <c r="AO162" s="79"/>
      <c r="AP162" s="53"/>
      <c r="AQ162" s="53"/>
      <c r="AR162" s="53"/>
      <c r="AS162" s="53"/>
      <c r="AT162" s="53"/>
      <c r="AU162" s="53"/>
      <c r="AV162" s="53"/>
      <c r="AW162" s="53"/>
      <c r="AX162" s="53"/>
    </row>
    <row r="163" spans="2:50" ht="15.75">
      <c r="B163" s="19"/>
      <c r="C163" s="149" t="str">
        <f>IF(OR(M156="",M157="",M158="",M159=""),"",IF(E158=2,C158,C159))</f>
        <v/>
      </c>
      <c r="D163" s="150"/>
      <c r="E163" s="154" t="str">
        <f>IF(G162="","",IF(E162=1,1,IF(E162=2,0,IF(E162=0,2))))</f>
        <v/>
      </c>
      <c r="F163" s="155"/>
      <c r="G163" s="156"/>
      <c r="H163" s="157"/>
      <c r="I163" s="155" t="str">
        <f>IF(I162="","",I162)</f>
        <v/>
      </c>
      <c r="J163" s="155"/>
      <c r="K163" s="203" t="e">
        <f t="shared" si="10"/>
        <v>#VALUE!</v>
      </c>
      <c r="L163" s="203"/>
      <c r="M163" s="175"/>
      <c r="N163" s="157"/>
      <c r="O163" s="65"/>
      <c r="P163" s="66"/>
      <c r="Q163" s="66"/>
      <c r="R163" s="66"/>
      <c r="S163" s="66"/>
      <c r="T163" s="66"/>
      <c r="U163" s="66"/>
      <c r="V163" s="84" t="s">
        <v>83</v>
      </c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53"/>
      <c r="AQ163" s="53"/>
      <c r="AR163" s="53"/>
      <c r="AS163" s="53"/>
      <c r="AT163" s="53"/>
      <c r="AU163" s="53"/>
      <c r="AV163" s="53"/>
      <c r="AW163" s="53"/>
      <c r="AX163" s="53"/>
    </row>
    <row r="164" spans="2:50" ht="15.75">
      <c r="B164" s="18" t="s">
        <v>29</v>
      </c>
      <c r="C164" s="108" t="str">
        <f>IF(OR(M160="",M161="",M162="",M163=""),"",IF(E160=2,C160,C161))</f>
        <v/>
      </c>
      <c r="D164" s="109"/>
      <c r="E164" s="166" t="str">
        <f>IF(G164="","",IF(G164=G165,1,IF(G164&lt;G165,0,2)))</f>
        <v/>
      </c>
      <c r="F164" s="167"/>
      <c r="G164" s="121"/>
      <c r="H164" s="122"/>
      <c r="I164" s="111"/>
      <c r="J164" s="111"/>
      <c r="K164" s="168" t="e">
        <f t="shared" si="10"/>
        <v>#VALUE!</v>
      </c>
      <c r="L164" s="168"/>
      <c r="M164" s="111"/>
      <c r="N164" s="122"/>
      <c r="O164" s="65"/>
      <c r="P164" s="66"/>
      <c r="Q164" s="66"/>
      <c r="R164" s="66"/>
      <c r="S164" s="66"/>
      <c r="T164" s="66"/>
      <c r="U164" s="66"/>
      <c r="V164" s="84" t="s">
        <v>34</v>
      </c>
      <c r="W164" s="79" t="e">
        <f>VLOOKUP(C164,$A$31:$P$49,14,FALSE)</f>
        <v>#N/A</v>
      </c>
      <c r="X164" s="79" t="e">
        <f>VLOOKUP(C165,$A$31:$P$49,14,FALSE)</f>
        <v>#N/A</v>
      </c>
      <c r="Y164" s="79">
        <f>G164</f>
        <v>0</v>
      </c>
      <c r="Z164" s="79">
        <f>G165</f>
        <v>0</v>
      </c>
      <c r="AA164" s="79">
        <f>I164</f>
        <v>0</v>
      </c>
      <c r="AB164" s="79" t="str">
        <f>I165</f>
        <v/>
      </c>
      <c r="AC164" s="79">
        <f>M164</f>
        <v>0</v>
      </c>
      <c r="AD164" s="79">
        <f>M165</f>
        <v>0</v>
      </c>
      <c r="AE164" s="79"/>
      <c r="AF164" s="79"/>
      <c r="AG164" s="79"/>
      <c r="AH164" s="79"/>
      <c r="AI164" s="79"/>
      <c r="AJ164" s="79"/>
      <c r="AK164" s="79"/>
      <c r="AL164" s="79"/>
      <c r="AM164" s="79"/>
      <c r="AN164" s="79"/>
      <c r="AO164" s="79"/>
      <c r="AP164" s="53"/>
      <c r="AQ164" s="53"/>
      <c r="AR164" s="53"/>
      <c r="AS164" s="53"/>
      <c r="AT164" s="53"/>
      <c r="AU164" s="53"/>
      <c r="AV164" s="53"/>
      <c r="AW164" s="53"/>
      <c r="AX164" s="53"/>
    </row>
    <row r="165" spans="2:50" ht="15.75">
      <c r="B165" s="20"/>
      <c r="C165" s="149" t="str">
        <f>IF(OR(M160="",M161="",M162="",M163=""),"",IF(E162=2,C162,C163))</f>
        <v/>
      </c>
      <c r="D165" s="150"/>
      <c r="E165" s="154" t="str">
        <f>IF(G164="","",IF(E164=1,1,IF(E164=2,0,IF(E164=0,2))))</f>
        <v/>
      </c>
      <c r="F165" s="155"/>
      <c r="G165" s="156"/>
      <c r="H165" s="157"/>
      <c r="I165" s="155" t="str">
        <f>IF(I164="","",I164)</f>
        <v/>
      </c>
      <c r="J165" s="155"/>
      <c r="K165" s="203" t="e">
        <f t="shared" si="10"/>
        <v>#VALUE!</v>
      </c>
      <c r="L165" s="203"/>
      <c r="M165" s="175"/>
      <c r="N165" s="157"/>
      <c r="O165" s="65"/>
      <c r="P165" s="66"/>
      <c r="Q165" s="66"/>
      <c r="R165" s="66"/>
      <c r="S165" s="66"/>
      <c r="T165" s="66"/>
      <c r="U165" s="66"/>
      <c r="V165" s="84" t="s">
        <v>35</v>
      </c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53"/>
      <c r="AQ165" s="53"/>
      <c r="AR165" s="53"/>
      <c r="AS165" s="53"/>
      <c r="AT165" s="53"/>
      <c r="AU165" s="53"/>
      <c r="AV165" s="53"/>
      <c r="AW165" s="53"/>
      <c r="AX165" s="53"/>
    </row>
    <row r="166" spans="2:50"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  <c r="AI166" s="79"/>
      <c r="AJ166" s="79"/>
      <c r="AK166" s="79"/>
      <c r="AL166" s="79"/>
      <c r="AM166" s="79"/>
      <c r="AN166" s="79"/>
      <c r="AO166" s="79"/>
      <c r="AP166" s="53"/>
      <c r="AQ166" s="53"/>
      <c r="AR166" s="53"/>
      <c r="AS166" s="53"/>
      <c r="AT166" s="53"/>
      <c r="AU166" s="53"/>
      <c r="AV166" s="53"/>
      <c r="AW166" s="53"/>
      <c r="AX166" s="53"/>
    </row>
    <row r="167" spans="2:50"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53"/>
      <c r="AQ167" s="53"/>
      <c r="AR167" s="53"/>
      <c r="AS167" s="53"/>
      <c r="AT167" s="53"/>
      <c r="AU167" s="53"/>
      <c r="AV167" s="53"/>
      <c r="AW167" s="53"/>
      <c r="AX167" s="53"/>
    </row>
    <row r="168" spans="2:50" ht="15.75">
      <c r="B168" s="113" t="s">
        <v>38</v>
      </c>
      <c r="C168" s="113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V168" s="79"/>
      <c r="W168" s="85" t="s">
        <v>37</v>
      </c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79"/>
      <c r="AP168" s="53"/>
      <c r="AQ168" s="53"/>
      <c r="AR168" s="53"/>
      <c r="AS168" s="53"/>
      <c r="AT168" s="53"/>
      <c r="AU168" s="53"/>
      <c r="AV168" s="53"/>
      <c r="AW168" s="53"/>
      <c r="AX168" s="53"/>
    </row>
    <row r="169" spans="2:50"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  <c r="AI169" s="79"/>
      <c r="AJ169" s="79"/>
      <c r="AK169" s="79"/>
      <c r="AL169" s="79"/>
      <c r="AM169" s="79"/>
      <c r="AN169" s="79"/>
      <c r="AO169" s="79"/>
      <c r="AP169" s="53"/>
      <c r="AQ169" s="53"/>
      <c r="AR169" s="53"/>
      <c r="AS169" s="53"/>
      <c r="AT169" s="53"/>
      <c r="AU169" s="53"/>
      <c r="AV169" s="53"/>
      <c r="AW169" s="53"/>
      <c r="AX169" s="53"/>
    </row>
    <row r="170" spans="2:50" ht="39" customHeight="1">
      <c r="B170" s="27" t="s">
        <v>17</v>
      </c>
      <c r="C170" s="169" t="s">
        <v>10</v>
      </c>
      <c r="D170" s="147"/>
      <c r="E170" s="112" t="s">
        <v>12</v>
      </c>
      <c r="F170" s="112"/>
      <c r="G170" s="112"/>
      <c r="H170" s="112"/>
      <c r="I170" s="146" t="s">
        <v>21</v>
      </c>
      <c r="J170" s="147"/>
      <c r="K170" s="112" t="s">
        <v>13</v>
      </c>
      <c r="L170" s="112"/>
      <c r="M170" s="112" t="s">
        <v>16</v>
      </c>
      <c r="N170" s="112"/>
      <c r="O170" s="112" t="s">
        <v>14</v>
      </c>
      <c r="P170" s="112"/>
      <c r="Q170" s="112" t="s">
        <v>18</v>
      </c>
      <c r="R170" s="112"/>
      <c r="S170" s="112" t="s">
        <v>15</v>
      </c>
      <c r="T170" s="112"/>
      <c r="U170" s="32"/>
      <c r="V170" s="79"/>
      <c r="W170" s="92" t="s">
        <v>17</v>
      </c>
      <c r="X170" s="163" t="s">
        <v>10</v>
      </c>
      <c r="Y170" s="163"/>
      <c r="Z170" s="164" t="s">
        <v>12</v>
      </c>
      <c r="AA170" s="164"/>
      <c r="AB170" s="164"/>
      <c r="AC170" s="164"/>
      <c r="AD170" s="165" t="s">
        <v>21</v>
      </c>
      <c r="AE170" s="163"/>
      <c r="AF170" s="163" t="s">
        <v>13</v>
      </c>
      <c r="AG170" s="163"/>
      <c r="AH170" s="163" t="s">
        <v>16</v>
      </c>
      <c r="AI170" s="163"/>
      <c r="AJ170" s="163" t="s">
        <v>14</v>
      </c>
      <c r="AK170" s="163"/>
      <c r="AL170" s="164" t="s">
        <v>18</v>
      </c>
      <c r="AM170" s="164"/>
      <c r="AN170" s="163" t="s">
        <v>15</v>
      </c>
      <c r="AO170" s="163"/>
      <c r="AP170" s="93" t="s">
        <v>20</v>
      </c>
      <c r="AQ170" s="61"/>
      <c r="AR170" s="53"/>
      <c r="AS170" s="53" t="s">
        <v>60</v>
      </c>
      <c r="AT170" s="53"/>
      <c r="AU170" s="53"/>
      <c r="AV170" s="53"/>
      <c r="AW170" s="53"/>
      <c r="AX170" s="53"/>
    </row>
    <row r="171" spans="2:50">
      <c r="B171" s="26">
        <v>1</v>
      </c>
      <c r="C171" s="125" t="str">
        <f>IF(ISERROR(IF(AH171&lt;&gt;"",VLOOKUP(B171,$W$171:$AO$176,2,FALSE),"")),"",IF(AH171&lt;&gt;"",VLOOKUP(B171,$W$171:$AO$176,2,FALSE),""))</f>
        <v/>
      </c>
      <c r="D171" s="126"/>
      <c r="E171" s="110" t="str">
        <f>IF(ISERROR(IF(AH171&lt;&gt;"",VLOOKUP(B171,$W$171:$AO$176,5,FALSE),"")),"",IF(AH171&lt;&gt;"",VLOOKUP(B171,$W$171:$AO$176,4,FALSE),""))</f>
        <v/>
      </c>
      <c r="F171" s="110"/>
      <c r="G171" s="110"/>
      <c r="H171" s="110"/>
      <c r="I171" s="106" t="str">
        <f>IF(ISERROR(IF(AH171&lt;&gt;"",VLOOKUP(B171,$W$171:$AO$176,7,FALSE),"")),"",IF(AH171&lt;&gt;"",VLOOKUP(B171,$W$171:$AO$176,8,FALSE),""))</f>
        <v/>
      </c>
      <c r="J171" s="107"/>
      <c r="K171" s="151" t="str">
        <f>IF(ISERROR(IF(AH171&lt;&gt;"",VLOOKUP(B171,$W$171:$AO$176,9,FALSE),"")),"",IF(AH171&lt;&gt;"",VLOOKUP(B171,$W$171:$AO$176,10,FALSE),""))</f>
        <v/>
      </c>
      <c r="L171" s="151"/>
      <c r="M171" s="151" t="str">
        <f>IF(ISERROR(IF(AH171&lt;&gt;"",VLOOKUP(B171,$W$171:$AO$176,11,FALSE),"")),"",IF(AH171&lt;&gt;"",VLOOKUP(B171,$W$171:$AO$176,12,FALSE),""))</f>
        <v/>
      </c>
      <c r="N171" s="151"/>
      <c r="O171" s="152" t="str">
        <f>IF(ISERROR(IF(AH171&lt;&gt;"",VLOOKUP(B171,$W$171:$AO$176,13,FALSE),"")),"",IF(AH171&lt;&gt;"",VLOOKUP(B171,$W$171:$AO$176,14,FALSE),""))</f>
        <v/>
      </c>
      <c r="P171" s="152"/>
      <c r="Q171" s="152" t="str">
        <f>IF(ISERROR(IF(AH171&lt;&gt;"",VLOOKUP(B171,$W$171:$AO$176,15,FALSE),"")),"",IF(AH171&lt;&gt;"",VLOOKUP(B171,$W$171:$AO$176,16,FALSE),""))</f>
        <v/>
      </c>
      <c r="R171" s="152"/>
      <c r="S171" s="151" t="str">
        <f>IF(ISERROR(IF(AH171&lt;&gt;"",VLOOKUP(B171,$W$171:$AO$176,17,FALSE),"")),"",IF(AH171&lt;&gt;"",VLOOKUP(B171,$W$171:$AO$176,18,FALSE),""))</f>
        <v/>
      </c>
      <c r="T171" s="151"/>
      <c r="U171" s="33"/>
      <c r="V171" s="79"/>
      <c r="W171" s="91">
        <v>1</v>
      </c>
      <c r="X171" s="158" t="str">
        <f>IF($M$165="","",IF(G164&gt;G165,C164,C165))</f>
        <v/>
      </c>
      <c r="Y171" s="158"/>
      <c r="Z171" s="159" t="e">
        <f t="shared" ref="Z171:Z181" si="11">VLOOKUP(X171,$A$31:$M$49,9,FALSE)</f>
        <v>#N/A</v>
      </c>
      <c r="AA171" s="159"/>
      <c r="AB171" s="159"/>
      <c r="AC171" s="159"/>
      <c r="AD171" s="160" t="e">
        <f t="shared" ref="AD171:AD179" si="12">VLOOKUP(X171,$X$69:$AE$129,7,FALSE)+IFERROR(VLOOKUP(X171,$C$160:$N$163,3,FALSE),0)+IFERROR(VLOOKUP(X171,$C$164:$N$165,3,FALSE),0)+IFERROR(VLOOKUP(X171,$C$152:$N$159,3,FALSE),0)</f>
        <v>#N/A</v>
      </c>
      <c r="AE171" s="160"/>
      <c r="AF171" s="160" t="e">
        <f t="shared" ref="AF171:AF179" si="13">VLOOKUP(X171,$X$69:$AF$129,9,FALSE)+IFERROR(VLOOKUP(X171,$C$160:$N$163,5,FALSE),0)+IFERROR(VLOOKUP(X171,$C$164:$N$165,5,FALSE),0)+IFERROR(VLOOKUP(X171,$C$152:$N$159,5,FALSE),0)</f>
        <v>#N/A</v>
      </c>
      <c r="AG171" s="160"/>
      <c r="AH171" s="160" t="e">
        <f t="shared" ref="AH171:AH179" si="14">VLOOKUP(X171,$X$69:$AH$129,11,FALSE)+IFERROR(VLOOKUP(X171,$C$160:$N$163,7,FALSE),0)+IFERROR(VLOOKUP(X171,$C$164:$N$165,7,FALSE),0)+IFERROR(VLOOKUP(X171,$C$152:$N$159,7,FALSE),0)</f>
        <v>#N/A</v>
      </c>
      <c r="AI171" s="160"/>
      <c r="AJ171" s="161" t="e">
        <f>TRUNC(AF171/AH171,IF($D$23=1,2,3))</f>
        <v>#N/A</v>
      </c>
      <c r="AK171" s="161"/>
      <c r="AL171" s="162" t="e">
        <f>IF(AP171,AP171,"--")</f>
        <v>#N/A</v>
      </c>
      <c r="AM171" s="162"/>
      <c r="AN171" s="160" t="e">
        <f t="shared" ref="AN171:AN179" si="15">MAX(VLOOKUP(X171,$X$69:$AN$129,17,FALSE),IFERROR(VLOOKUP(X171,$C$152:$N$159,11,FALSE),0),IFERROR(VLOOKUP(X171,$C$160:$N$163,11,FALSE),0),IFERROR(VLOOKUP(X171,$C$164:$N$165,11,FALSE),0))</f>
        <v>#N/A</v>
      </c>
      <c r="AO171" s="160"/>
      <c r="AP171" s="94" t="e">
        <f t="shared" ref="AP171:AP181" si="16">MAX(IF(VLOOKUP(X171,$X$69:$AM$129,15,FALSE)="--",0,VLOOKUP(X171,$X$69:$AM$129,15,FALSE)),IFERROR(IF(VLOOKUP(X171,$C$152:$N$159,3,FALSE)&gt;=1,VLOOKUP(X171,$C$152:$N$159,9,FALSE),0),0),IFERROR(IF(VLOOKUP(X171,$C$160:$N$163,3,FALSE)&gt;=1,VLOOKUP(X171,$C$160:$N$163,9,FALSE),0),0),IFERROR(IF(VLOOKUP(X171,$C$164:$N$165,3,FALSE)&gt;=1,VLOOKUP(X171,$C$164:$N$165,9,FALSE),0),0))</f>
        <v>#N/A</v>
      </c>
      <c r="AQ171" s="64"/>
      <c r="AR171" s="53" t="s">
        <v>84</v>
      </c>
      <c r="AS171" s="53"/>
      <c r="AT171" s="53"/>
      <c r="AU171" s="53"/>
      <c r="AV171" s="53"/>
      <c r="AW171" s="53"/>
      <c r="AX171" s="53"/>
    </row>
    <row r="172" spans="2:50">
      <c r="B172" s="9">
        <v>2</v>
      </c>
      <c r="C172" s="125" t="str">
        <f>IF(ISERROR(IF(AH172&lt;&gt;"",VLOOKUP(B172,$W$171:$AO$176,2,FALSE),"")),"",IF(AH172&lt;&gt;"",VLOOKUP(B172,$W$171:$AO$176,2,FALSE),""))</f>
        <v/>
      </c>
      <c r="D172" s="126"/>
      <c r="E172" s="110" t="str">
        <f>IF(ISERROR(IF(AH172&lt;&gt;"",VLOOKUP(B172,$W$171:$AO$176,5,FALSE),"")),"",IF(AH172&lt;&gt;"",VLOOKUP(B172,$W$171:$AO$176,4,FALSE),""))</f>
        <v/>
      </c>
      <c r="F172" s="110"/>
      <c r="G172" s="110"/>
      <c r="H172" s="110"/>
      <c r="I172" s="106" t="str">
        <f>IF(ISERROR(IF(AH172&lt;&gt;"",VLOOKUP(B172,$W$171:$AO$176,7,FALSE),"")),"",IF(AH172&lt;&gt;"",VLOOKUP(B172,$W$171:$AO$176,8,FALSE),""))</f>
        <v/>
      </c>
      <c r="J172" s="107"/>
      <c r="K172" s="151" t="str">
        <f>IF(ISERROR(IF(AH172&lt;&gt;"",VLOOKUP(B172,$W$171:$AO$176,9,FALSE),"")),"",IF(AH172&lt;&gt;"",VLOOKUP(B172,$W$171:$AO$176,10,FALSE),""))</f>
        <v/>
      </c>
      <c r="L172" s="151"/>
      <c r="M172" s="151" t="str">
        <f>IF(ISERROR(IF(AH172&lt;&gt;"",VLOOKUP(B172,$W$171:$AO$176,11,FALSE),"")),"",IF(AH172&lt;&gt;"",VLOOKUP(B172,$W$171:$AO$176,12,FALSE),""))</f>
        <v/>
      </c>
      <c r="N172" s="151"/>
      <c r="O172" s="152" t="str">
        <f>IF(ISERROR(IF(AH172&lt;&gt;"",VLOOKUP(B172,$W$171:$AO$176,13,FALSE),"")),"",IF(AH172&lt;&gt;"",VLOOKUP(B172,$W$171:$AO$176,14,FALSE),""))</f>
        <v/>
      </c>
      <c r="P172" s="152"/>
      <c r="Q172" s="152" t="str">
        <f>IF(ISERROR(IF(AH172&lt;&gt;"",VLOOKUP(B172,$W$171:$AO$176,15,FALSE),"")),"",IF(AH172&lt;&gt;"",VLOOKUP(B172,$W$171:$AO$176,16,FALSE),""))</f>
        <v/>
      </c>
      <c r="R172" s="152"/>
      <c r="S172" s="151" t="str">
        <f>IF(ISERROR(IF(AH172&lt;&gt;"",VLOOKUP(B172,$W$171:$AO$176,17,FALSE),"")),"",IF(AH172&lt;&gt;"",VLOOKUP(B172,$W$171:$AO$176,18,FALSE),""))</f>
        <v/>
      </c>
      <c r="T172" s="151"/>
      <c r="U172" s="33"/>
      <c r="V172" s="79"/>
      <c r="W172" s="91">
        <v>2</v>
      </c>
      <c r="X172" s="158" t="str">
        <f>IF($M$165="","",IF(G164&gt;G165,C165,C164))</f>
        <v/>
      </c>
      <c r="Y172" s="158"/>
      <c r="Z172" s="159" t="e">
        <f t="shared" si="11"/>
        <v>#N/A</v>
      </c>
      <c r="AA172" s="159"/>
      <c r="AB172" s="159"/>
      <c r="AC172" s="159"/>
      <c r="AD172" s="160" t="e">
        <f t="shared" si="12"/>
        <v>#N/A</v>
      </c>
      <c r="AE172" s="160"/>
      <c r="AF172" s="160" t="e">
        <f t="shared" si="13"/>
        <v>#N/A</v>
      </c>
      <c r="AG172" s="160"/>
      <c r="AH172" s="160" t="e">
        <f t="shared" si="14"/>
        <v>#N/A</v>
      </c>
      <c r="AI172" s="160"/>
      <c r="AJ172" s="161" t="e">
        <f>TRUNC(AF172/AH172,IF($D$23=1,2,3))</f>
        <v>#N/A</v>
      </c>
      <c r="AK172" s="161"/>
      <c r="AL172" s="162" t="e">
        <f>IF(AP172,AP172,"--")</f>
        <v>#N/A</v>
      </c>
      <c r="AM172" s="162"/>
      <c r="AN172" s="160" t="e">
        <f t="shared" si="15"/>
        <v>#N/A</v>
      </c>
      <c r="AO172" s="160"/>
      <c r="AP172" s="94" t="e">
        <f t="shared" si="16"/>
        <v>#N/A</v>
      </c>
      <c r="AQ172" s="64"/>
      <c r="AR172" s="53" t="s">
        <v>85</v>
      </c>
      <c r="AS172" s="53"/>
      <c r="AT172" s="53"/>
      <c r="AU172" s="53"/>
      <c r="AV172" s="53"/>
      <c r="AW172" s="53"/>
      <c r="AX172" s="53"/>
    </row>
    <row r="173" spans="2:50">
      <c r="B173" s="9">
        <v>3</v>
      </c>
      <c r="C173" s="125" t="str">
        <f>IF(ISERROR(IF(AH173&lt;&gt;"",VLOOKUP(B173,$W$171:$AO$176,2,FALSE),"")),"",IF(AH173&lt;&gt;"",VLOOKUP(B173,$W$171:$AO$176,2,FALSE),""))</f>
        <v/>
      </c>
      <c r="D173" s="126"/>
      <c r="E173" s="110" t="str">
        <f>IF(ISERROR(IF(AH173&lt;&gt;"",VLOOKUP(B173,$W$171:$AO$176,5,FALSE),"")),"",IF(AH173&lt;&gt;"",VLOOKUP(B173,$W$171:$AO$176,4,FALSE),""))</f>
        <v/>
      </c>
      <c r="F173" s="110"/>
      <c r="G173" s="110"/>
      <c r="H173" s="110"/>
      <c r="I173" s="106" t="str">
        <f>IF(ISERROR(IF(AH173&lt;&gt;"",VLOOKUP(B173,$W$171:$AO$176,7,FALSE),"")),"",IF(AH173&lt;&gt;"",VLOOKUP(B173,$W$171:$AO$176,8,FALSE),""))</f>
        <v/>
      </c>
      <c r="J173" s="107"/>
      <c r="K173" s="151" t="str">
        <f>IF(ISERROR(IF(AH173&lt;&gt;"",VLOOKUP(B173,$W$171:$AO$176,9,FALSE),"")),"",IF(AH173&lt;&gt;"",VLOOKUP(B173,$W$171:$AO$176,10,FALSE),""))</f>
        <v/>
      </c>
      <c r="L173" s="151"/>
      <c r="M173" s="151" t="str">
        <f>IF(ISERROR(IF(AH173&lt;&gt;"",VLOOKUP(B173,$W$171:$AO$176,11,FALSE),"")),"",IF(AH173&lt;&gt;"",VLOOKUP(B173,$W$171:$AO$176,12,FALSE),""))</f>
        <v/>
      </c>
      <c r="N173" s="151"/>
      <c r="O173" s="152" t="str">
        <f>IF(ISERROR(IF(AH173&lt;&gt;"",VLOOKUP(B173,$W$171:$AO$176,13,FALSE),"")),"",IF(AH173&lt;&gt;"",VLOOKUP(B173,$W$171:$AO$176,14,FALSE),""))</f>
        <v/>
      </c>
      <c r="P173" s="152"/>
      <c r="Q173" s="152" t="str">
        <f>IF(ISERROR(IF(AH173&lt;&gt;"",VLOOKUP(B173,$W$171:$AO$176,15,FALSE),"")),"",IF(AH173&lt;&gt;"",VLOOKUP(B173,$W$171:$AO$176,16,FALSE),""))</f>
        <v/>
      </c>
      <c r="R173" s="152"/>
      <c r="S173" s="151" t="str">
        <f>IF(ISERROR(IF(AH173&lt;&gt;"",VLOOKUP(B173,$W$171:$AO$176,17,FALSE),"")),"",IF(AH173&lt;&gt;"",VLOOKUP(B173,$W$171:$AO$176,18,FALSE),""))</f>
        <v/>
      </c>
      <c r="T173" s="151"/>
      <c r="U173" s="33"/>
      <c r="V173" s="79"/>
      <c r="W173" s="91" t="e">
        <f>IF(AJ173="","",2+RANK(AQ173,$AQ$173:$AQ$174,0))</f>
        <v>#N/A</v>
      </c>
      <c r="X173" s="158" t="str">
        <f>IF(OR(M160="",M161=""),"",IF(G160&lt;G161,C160,C161))</f>
        <v/>
      </c>
      <c r="Y173" s="158"/>
      <c r="Z173" s="159" t="e">
        <f t="shared" si="11"/>
        <v>#N/A</v>
      </c>
      <c r="AA173" s="159"/>
      <c r="AB173" s="159"/>
      <c r="AC173" s="159"/>
      <c r="AD173" s="160" t="e">
        <f t="shared" si="12"/>
        <v>#N/A</v>
      </c>
      <c r="AE173" s="160"/>
      <c r="AF173" s="160" t="e">
        <f t="shared" si="13"/>
        <v>#N/A</v>
      </c>
      <c r="AG173" s="160"/>
      <c r="AH173" s="160" t="e">
        <f t="shared" si="14"/>
        <v>#N/A</v>
      </c>
      <c r="AI173" s="160"/>
      <c r="AJ173" s="161" t="e">
        <f>TRUNC(AF173/AH173,IF($D$23=1,2,3))</f>
        <v>#N/A</v>
      </c>
      <c r="AK173" s="161"/>
      <c r="AL173" s="162" t="e">
        <f>IF(AP173,AP173,"--")</f>
        <v>#N/A</v>
      </c>
      <c r="AM173" s="162"/>
      <c r="AN173" s="160" t="e">
        <f t="shared" si="15"/>
        <v>#N/A</v>
      </c>
      <c r="AO173" s="160"/>
      <c r="AP173" s="94" t="e">
        <f t="shared" si="16"/>
        <v>#N/A</v>
      </c>
      <c r="AQ173" s="64" t="e">
        <f>IF(AH173,IF(AD173=0,AJ173*10000000000+AN173,AJ173*10000000000+AL173*100000+AN173))</f>
        <v>#N/A</v>
      </c>
      <c r="AR173" s="53" t="s">
        <v>86</v>
      </c>
      <c r="AS173" s="53" t="s">
        <v>110</v>
      </c>
      <c r="AT173" s="53"/>
      <c r="AU173" s="53"/>
      <c r="AV173" s="53"/>
      <c r="AW173" s="53"/>
      <c r="AX173" s="53"/>
    </row>
    <row r="174" spans="2:50">
      <c r="B174" s="9">
        <v>4</v>
      </c>
      <c r="C174" s="125" t="str">
        <f>IF(ISERROR(IF(AH174&lt;&gt;"",VLOOKUP(B174,$W$171:$AO$176,2,FALSE),"")),"",IF(AH174&lt;&gt;"",VLOOKUP(B174,$W$171:$AO$176,2,FALSE),""))</f>
        <v/>
      </c>
      <c r="D174" s="126"/>
      <c r="E174" s="110" t="str">
        <f>IF(ISERROR(IF(AH174&lt;&gt;"",VLOOKUP(B174,$W$171:$AO$176,5,FALSE),"")),"",IF(AH174&lt;&gt;"",VLOOKUP(B174,$W$171:$AO$176,4,FALSE),""))</f>
        <v/>
      </c>
      <c r="F174" s="110"/>
      <c r="G174" s="110"/>
      <c r="H174" s="110"/>
      <c r="I174" s="106" t="str">
        <f>IF(ISERROR(IF(AH174&lt;&gt;"",VLOOKUP(B174,$W$171:$AO$176,7,FALSE),"")),"",IF(AH174&lt;&gt;"",VLOOKUP(B174,$W$171:$AO$176,8,FALSE),""))</f>
        <v/>
      </c>
      <c r="J174" s="107"/>
      <c r="K174" s="151" t="str">
        <f>IF(ISERROR(IF(AH174&lt;&gt;"",VLOOKUP(B174,$W$171:$AO$176,9,FALSE),"")),"",IF(AH174&lt;&gt;"",VLOOKUP(B174,$W$171:$AO$176,10,FALSE),""))</f>
        <v/>
      </c>
      <c r="L174" s="151"/>
      <c r="M174" s="151" t="str">
        <f>IF(ISERROR(IF(AH174&lt;&gt;"",VLOOKUP(B174,$W$171:$AO$176,11,FALSE),"")),"",IF(AH174&lt;&gt;"",VLOOKUP(B174,$W$171:$AO$176,12,FALSE),""))</f>
        <v/>
      </c>
      <c r="N174" s="151"/>
      <c r="O174" s="152" t="str">
        <f>IF(ISERROR(IF(AH174&lt;&gt;"",VLOOKUP(B174,$W$171:$AO$176,13,FALSE),"")),"",IF(AH174&lt;&gt;"",VLOOKUP(B174,$W$171:$AO$176,14,FALSE),""))</f>
        <v/>
      </c>
      <c r="P174" s="152"/>
      <c r="Q174" s="152" t="str">
        <f>IF(ISERROR(IF(AH174&lt;&gt;"",VLOOKUP(B174,$W$171:$AO$176,15,FALSE),"")),"",IF(AH174&lt;&gt;"",VLOOKUP(B174,$W$171:$AO$176,16,FALSE),""))</f>
        <v/>
      </c>
      <c r="R174" s="152"/>
      <c r="S174" s="151" t="str">
        <f>IF(ISERROR(IF(AH174&lt;&gt;"",VLOOKUP(B174,$W$171:$AO$176,17,FALSE),"")),"",IF(AH174&lt;&gt;"",VLOOKUP(B174,$W$171:$AO$176,18,FALSE),""))</f>
        <v/>
      </c>
      <c r="T174" s="151"/>
      <c r="U174" s="33"/>
      <c r="V174" s="79"/>
      <c r="W174" s="91" t="e">
        <f>IF(AJ174="","",2+RANK(AQ174,$AQ$173:$AQ$174,0))</f>
        <v>#N/A</v>
      </c>
      <c r="X174" s="158" t="str">
        <f>IF(OR(M162="",M163=""),"",IF(G162&lt;G163,C162,C163))</f>
        <v/>
      </c>
      <c r="Y174" s="158"/>
      <c r="Z174" s="159" t="e">
        <f t="shared" si="11"/>
        <v>#N/A</v>
      </c>
      <c r="AA174" s="159"/>
      <c r="AB174" s="159"/>
      <c r="AC174" s="159"/>
      <c r="AD174" s="160" t="e">
        <f t="shared" si="12"/>
        <v>#N/A</v>
      </c>
      <c r="AE174" s="160"/>
      <c r="AF174" s="160" t="e">
        <f t="shared" si="13"/>
        <v>#N/A</v>
      </c>
      <c r="AG174" s="160"/>
      <c r="AH174" s="160" t="e">
        <f t="shared" si="14"/>
        <v>#N/A</v>
      </c>
      <c r="AI174" s="160"/>
      <c r="AJ174" s="161" t="e">
        <f>TRUNC(AF174/AH174,IF($D$23=1,2,3))</f>
        <v>#N/A</v>
      </c>
      <c r="AK174" s="161"/>
      <c r="AL174" s="162" t="e">
        <f>IF(AP174,AP174,"--")</f>
        <v>#N/A</v>
      </c>
      <c r="AM174" s="162"/>
      <c r="AN174" s="160" t="e">
        <f t="shared" si="15"/>
        <v>#N/A</v>
      </c>
      <c r="AO174" s="160"/>
      <c r="AP174" s="94" t="e">
        <f t="shared" si="16"/>
        <v>#N/A</v>
      </c>
      <c r="AQ174" s="64" t="e">
        <f t="shared" ref="AQ174:AQ181" si="17">IF(AH174,IF(AD174=0,AJ174*10000000000+AN174,AJ174*10000000000+AL174*100000+AN174))</f>
        <v>#N/A</v>
      </c>
      <c r="AR174" s="53" t="s">
        <v>87</v>
      </c>
      <c r="AS174" s="53" t="s">
        <v>110</v>
      </c>
      <c r="AT174" s="53"/>
      <c r="AU174" s="53"/>
      <c r="AV174" s="53"/>
      <c r="AW174" s="53"/>
      <c r="AX174" s="53"/>
    </row>
    <row r="175" spans="2:50">
      <c r="B175" s="9">
        <v>5</v>
      </c>
      <c r="C175" s="125" t="str">
        <f>IF(ISERROR(IF(AH175&lt;&gt;"",VLOOKUP(B175,$W$175:$AO$178,2,FALSE),"")),"",IF(AH175&lt;&gt;"",VLOOKUP(B175,$W$175:$AO$178,2,FALSE),""))</f>
        <v/>
      </c>
      <c r="D175" s="126"/>
      <c r="E175" s="110" t="str">
        <f>IF(ISERROR(IF(AH175&lt;&gt;"",VLOOKUP(B175,$W$175:$AO$178,5,FALSE),"")),"",IF(AH175&lt;&gt;"",VLOOKUP(B175,$W$175:$AO$178,4,FALSE),""))</f>
        <v/>
      </c>
      <c r="F175" s="110"/>
      <c r="G175" s="110"/>
      <c r="H175" s="110"/>
      <c r="I175" s="106" t="str">
        <f>IF(ISERROR(IF(AH175&lt;&gt;"",VLOOKUP(B175,$W$175:$AO$178,7,FALSE),"")),"",IF(AH175&lt;&gt;"",VLOOKUP(B175,$W$175:$AO$178,8,FALSE),""))</f>
        <v/>
      </c>
      <c r="J175" s="107"/>
      <c r="K175" s="151" t="str">
        <f>IF(ISERROR(IF(AH175&lt;&gt;"",VLOOKUP(B175,$W$175:$AO$178,9,FALSE),"")),"",IF(AH175&lt;&gt;"",VLOOKUP(B175,$W$175:$AO$178,10,FALSE),""))</f>
        <v/>
      </c>
      <c r="L175" s="151"/>
      <c r="M175" s="151" t="str">
        <f>IF(ISERROR(IF(AH175&lt;&gt;"",VLOOKUP(B175,$W$175:$AO$178,11,FALSE),"")),"",IF(AH175&lt;&gt;"",VLOOKUP(B175,$W$175:$AO$178,12,FALSE),""))</f>
        <v/>
      </c>
      <c r="N175" s="151"/>
      <c r="O175" s="152" t="str">
        <f>IF(ISERROR(IF(AH175&lt;&gt;"",VLOOKUP(B175,$W$175:$AO$178,13,FALSE),"")),"",IF(AH175&lt;&gt;"",VLOOKUP(B175,$W$175:$AO$178,14,FALSE),""))</f>
        <v/>
      </c>
      <c r="P175" s="152"/>
      <c r="Q175" s="152" t="str">
        <f>IF(ISERROR(IF(AH175&lt;&gt;"",VLOOKUP(B175,$W$175:$AO$178,15,FALSE),"")),"",IF(AH175&lt;&gt;"",VLOOKUP(B175,$W$175:$AO$178,16,FALSE),""))</f>
        <v/>
      </c>
      <c r="R175" s="152"/>
      <c r="S175" s="151" t="str">
        <f>IF(ISERROR(IF(AH175&lt;&gt;"",VLOOKUP(B175,$W$175:$AO$178,17,FALSE),"")),"",IF(AH175&lt;&gt;"",VLOOKUP(B175,$W$175:$AO$178,18,FALSE),""))</f>
        <v/>
      </c>
      <c r="T175" s="151"/>
      <c r="U175" s="33"/>
      <c r="V175" s="79"/>
      <c r="W175" s="91" t="e">
        <f>IF(AJ175="","",4+RANK(AQ175,$AQ$175:$AQ$178,0))</f>
        <v>#N/A</v>
      </c>
      <c r="X175" s="158" t="str">
        <f>IF(OR(M152="",M153=""),"",IF(G152&lt;G153,C152,C153))</f>
        <v/>
      </c>
      <c r="Y175" s="158"/>
      <c r="Z175" s="159" t="e">
        <f t="shared" si="11"/>
        <v>#N/A</v>
      </c>
      <c r="AA175" s="159"/>
      <c r="AB175" s="159"/>
      <c r="AC175" s="159"/>
      <c r="AD175" s="160" t="e">
        <f t="shared" si="12"/>
        <v>#N/A</v>
      </c>
      <c r="AE175" s="160"/>
      <c r="AF175" s="160" t="e">
        <f t="shared" si="13"/>
        <v>#N/A</v>
      </c>
      <c r="AG175" s="160"/>
      <c r="AH175" s="160" t="e">
        <f t="shared" si="14"/>
        <v>#N/A</v>
      </c>
      <c r="AI175" s="160"/>
      <c r="AJ175" s="161" t="e">
        <f>TRUNC(AF175/AH175,IF($D$23=1,2,3))</f>
        <v>#N/A</v>
      </c>
      <c r="AK175" s="161"/>
      <c r="AL175" s="162" t="e">
        <f>IF(AP175,AP175,"--")</f>
        <v>#N/A</v>
      </c>
      <c r="AM175" s="162"/>
      <c r="AN175" s="160" t="e">
        <f t="shared" si="15"/>
        <v>#N/A</v>
      </c>
      <c r="AO175" s="160"/>
      <c r="AP175" s="94" t="e">
        <f t="shared" si="16"/>
        <v>#N/A</v>
      </c>
      <c r="AQ175" s="64" t="e">
        <f t="shared" si="17"/>
        <v>#N/A</v>
      </c>
      <c r="AR175" s="53" t="s">
        <v>88</v>
      </c>
      <c r="AS175" s="53" t="s">
        <v>110</v>
      </c>
      <c r="AT175" s="53"/>
      <c r="AU175" s="53"/>
      <c r="AV175" s="53"/>
      <c r="AW175" s="53"/>
      <c r="AX175" s="53"/>
    </row>
    <row r="176" spans="2:50">
      <c r="B176" s="9">
        <v>6</v>
      </c>
      <c r="C176" s="125" t="str">
        <f>IF(ISERROR(IF(AH176&lt;&gt;"",VLOOKUP(B176,$W$175:$AO$178,2,FALSE),"")),"",IF(AH176&lt;&gt;"",VLOOKUP(B176,$W$175:$AO$178,2,FALSE),""))</f>
        <v/>
      </c>
      <c r="D176" s="126"/>
      <c r="E176" s="110" t="str">
        <f>IF(ISERROR(IF(AH176&lt;&gt;"",VLOOKUP(B176,$W$175:$AO$178,5,FALSE),"")),"",IF(AH176&lt;&gt;"",VLOOKUP(B176,$W$175:$AO$178,4,FALSE),""))</f>
        <v/>
      </c>
      <c r="F176" s="110"/>
      <c r="G176" s="110"/>
      <c r="H176" s="110"/>
      <c r="I176" s="106" t="str">
        <f>IF(ISERROR(IF(AH176&lt;&gt;"",VLOOKUP(B176,$W$175:$AO$178,7,FALSE),"")),"",IF(AH176&lt;&gt;"",VLOOKUP(B176,$W$175:$AO$178,8,FALSE),""))</f>
        <v/>
      </c>
      <c r="J176" s="107"/>
      <c r="K176" s="151" t="str">
        <f>IF(ISERROR(IF(AH176&lt;&gt;"",VLOOKUP(B176,$W$175:$AO$178,9,FALSE),"")),"",IF(AH176&lt;&gt;"",VLOOKUP(B176,$W$175:$AO$178,10,FALSE),""))</f>
        <v/>
      </c>
      <c r="L176" s="151"/>
      <c r="M176" s="151" t="str">
        <f>IF(ISERROR(IF(AH176&lt;&gt;"",VLOOKUP(B176,$W$175:$AO$178,11,FALSE),"")),"",IF(AH176&lt;&gt;"",VLOOKUP(B176,$W$175:$AO$178,12,FALSE),""))</f>
        <v/>
      </c>
      <c r="N176" s="151"/>
      <c r="O176" s="152" t="str">
        <f>IF(ISERROR(IF(AH176&lt;&gt;"",VLOOKUP(B176,$W$175:$AO$178,13,FALSE),"")),"",IF(AH176&lt;&gt;"",VLOOKUP(B176,$W$175:$AO$178,14,FALSE),""))</f>
        <v/>
      </c>
      <c r="P176" s="152"/>
      <c r="Q176" s="152" t="str">
        <f>IF(ISERROR(IF(AH176&lt;&gt;"",VLOOKUP(B176,$W$175:$AO$178,15,FALSE),"")),"",IF(AH176&lt;&gt;"",VLOOKUP(B176,$W$175:$AO$178,16,FALSE),""))</f>
        <v/>
      </c>
      <c r="R176" s="152"/>
      <c r="S176" s="151" t="str">
        <f>IF(ISERROR(IF(AH176&lt;&gt;"",VLOOKUP(B176,$W$175:$AO$178,17,FALSE),"")),"",IF(AH176&lt;&gt;"",VLOOKUP(B176,$W$175:$AO$178,18,FALSE),""))</f>
        <v/>
      </c>
      <c r="T176" s="151"/>
      <c r="U176" s="33"/>
      <c r="V176" s="79"/>
      <c r="W176" s="91" t="e">
        <f>IF(AJ176="","",4+RANK(AQ176,$AQ$175:$AQ$178,0))</f>
        <v>#N/A</v>
      </c>
      <c r="X176" s="158" t="str">
        <f>IF(OR(M154="",M155=""),"",IF(G154&lt;G155,C154,C155))</f>
        <v/>
      </c>
      <c r="Y176" s="158"/>
      <c r="Z176" s="159" t="e">
        <f t="shared" si="11"/>
        <v>#N/A</v>
      </c>
      <c r="AA176" s="159"/>
      <c r="AB176" s="159"/>
      <c r="AC176" s="159"/>
      <c r="AD176" s="160" t="e">
        <f t="shared" si="12"/>
        <v>#N/A</v>
      </c>
      <c r="AE176" s="160"/>
      <c r="AF176" s="160" t="e">
        <f t="shared" si="13"/>
        <v>#N/A</v>
      </c>
      <c r="AG176" s="160"/>
      <c r="AH176" s="160" t="e">
        <f t="shared" si="14"/>
        <v>#N/A</v>
      </c>
      <c r="AI176" s="160"/>
      <c r="AJ176" s="161" t="e">
        <f t="shared" ref="AJ176:AJ181" si="18">TRUNC(AF176/AH176,IF($D$23=1,2,3))</f>
        <v>#N/A</v>
      </c>
      <c r="AK176" s="161"/>
      <c r="AL176" s="162" t="e">
        <f t="shared" ref="AL176:AL181" si="19">IF(AP176,AP176,"--")</f>
        <v>#N/A</v>
      </c>
      <c r="AM176" s="162"/>
      <c r="AN176" s="160" t="e">
        <f t="shared" si="15"/>
        <v>#N/A</v>
      </c>
      <c r="AO176" s="160"/>
      <c r="AP176" s="94" t="e">
        <f t="shared" si="16"/>
        <v>#N/A</v>
      </c>
      <c r="AQ176" s="64" t="e">
        <f t="shared" si="17"/>
        <v>#N/A</v>
      </c>
      <c r="AR176" s="53" t="s">
        <v>89</v>
      </c>
      <c r="AS176" s="53" t="s">
        <v>110</v>
      </c>
      <c r="AT176" s="53"/>
      <c r="AU176" s="53"/>
      <c r="AV176" s="53"/>
      <c r="AW176" s="53"/>
      <c r="AX176" s="53"/>
    </row>
    <row r="177" spans="2:50">
      <c r="B177" s="9">
        <v>7</v>
      </c>
      <c r="C177" s="125" t="str">
        <f>IF(ISERROR(IF(AH177&lt;&gt;"",VLOOKUP(B177,$W$175:$AO$178,2,FALSE),"")),"",IF(AH177&lt;&gt;"",VLOOKUP(B177,$W$175:$AO$178,2,FALSE),""))</f>
        <v/>
      </c>
      <c r="D177" s="126"/>
      <c r="E177" s="110" t="str">
        <f>IF(ISERROR(IF(AH177&lt;&gt;"",VLOOKUP(B177,$W$175:$AO$178,5,FALSE),"")),"",IF(AH177&lt;&gt;"",VLOOKUP(B177,$W$175:$AO$178,4,FALSE),""))</f>
        <v/>
      </c>
      <c r="F177" s="110"/>
      <c r="G177" s="110"/>
      <c r="H177" s="110"/>
      <c r="I177" s="106" t="str">
        <f>IF(ISERROR(IF(AH177&lt;&gt;"",VLOOKUP(B177,$W$175:$AO$178,7,FALSE),"")),"",IF(AH177&lt;&gt;"",VLOOKUP(B177,$W$175:$AO$178,8,FALSE),""))</f>
        <v/>
      </c>
      <c r="J177" s="107"/>
      <c r="K177" s="151" t="str">
        <f>IF(ISERROR(IF(AH177&lt;&gt;"",VLOOKUP(B177,$W$175:$AO$178,9,FALSE),"")),"",IF(AH177&lt;&gt;"",VLOOKUP(B177,$W$175:$AO$178,10,FALSE),""))</f>
        <v/>
      </c>
      <c r="L177" s="151"/>
      <c r="M177" s="151" t="str">
        <f>IF(ISERROR(IF(AH177&lt;&gt;"",VLOOKUP(B177,$W$175:$AO$178,11,FALSE),"")),"",IF(AH177&lt;&gt;"",VLOOKUP(B177,$W$175:$AO$178,12,FALSE),""))</f>
        <v/>
      </c>
      <c r="N177" s="151"/>
      <c r="O177" s="152" t="str">
        <f>IF(ISERROR(IF(AH177&lt;&gt;"",VLOOKUP(B177,$W$175:$AO$178,13,FALSE),"")),"",IF(AH177&lt;&gt;"",VLOOKUP(B177,$W$175:$AO$178,14,FALSE),""))</f>
        <v/>
      </c>
      <c r="P177" s="152"/>
      <c r="Q177" s="152" t="str">
        <f>IF(ISERROR(IF(AH177&lt;&gt;"",VLOOKUP(B177,$W$175:$AO$178,15,FALSE),"")),"",IF(AH177&lt;&gt;"",VLOOKUP(B177,$W$175:$AO$178,16,FALSE),""))</f>
        <v/>
      </c>
      <c r="R177" s="152"/>
      <c r="S177" s="151" t="str">
        <f>IF(ISERROR(IF(AH177&lt;&gt;"",VLOOKUP(B177,$W$175:$AO$178,17,FALSE),"")),"",IF(AH177&lt;&gt;"",VLOOKUP(B177,$W$175:$AO$178,18,FALSE),""))</f>
        <v/>
      </c>
      <c r="T177" s="151"/>
      <c r="V177" s="79"/>
      <c r="W177" s="91" t="e">
        <f>IF(AJ177="","",4+RANK(AQ177,$AQ$175:$AQ$178,0))</f>
        <v>#N/A</v>
      </c>
      <c r="X177" s="158" t="str">
        <f>IF(OR(M156="",M157=""),"",IF(G156&lt;G157,C156,C157))</f>
        <v/>
      </c>
      <c r="Y177" s="158"/>
      <c r="Z177" s="159" t="e">
        <f t="shared" si="11"/>
        <v>#N/A</v>
      </c>
      <c r="AA177" s="159"/>
      <c r="AB177" s="159"/>
      <c r="AC177" s="159"/>
      <c r="AD177" s="160" t="e">
        <f t="shared" si="12"/>
        <v>#N/A</v>
      </c>
      <c r="AE177" s="160"/>
      <c r="AF177" s="160" t="e">
        <f t="shared" si="13"/>
        <v>#N/A</v>
      </c>
      <c r="AG177" s="160"/>
      <c r="AH177" s="160" t="e">
        <f t="shared" si="14"/>
        <v>#N/A</v>
      </c>
      <c r="AI177" s="160"/>
      <c r="AJ177" s="161" t="e">
        <f t="shared" si="18"/>
        <v>#N/A</v>
      </c>
      <c r="AK177" s="161"/>
      <c r="AL177" s="162" t="e">
        <f t="shared" si="19"/>
        <v>#N/A</v>
      </c>
      <c r="AM177" s="162"/>
      <c r="AN177" s="160" t="e">
        <f t="shared" si="15"/>
        <v>#N/A</v>
      </c>
      <c r="AO177" s="160"/>
      <c r="AP177" s="94" t="e">
        <f t="shared" si="16"/>
        <v>#N/A</v>
      </c>
      <c r="AQ177" s="64" t="e">
        <f t="shared" si="17"/>
        <v>#N/A</v>
      </c>
      <c r="AR177" s="53" t="s">
        <v>90</v>
      </c>
      <c r="AS177" s="53" t="s">
        <v>110</v>
      </c>
      <c r="AT177" s="53"/>
      <c r="AU177" s="53"/>
      <c r="AV177" s="53"/>
      <c r="AW177" s="53"/>
      <c r="AX177" s="53"/>
    </row>
    <row r="178" spans="2:50">
      <c r="B178" s="9">
        <v>8</v>
      </c>
      <c r="C178" s="125" t="str">
        <f>IF(ISERROR(IF(AH178&lt;&gt;"",VLOOKUP(B178,$W$175:$AO$178,2,FALSE),"")),"",IF(AH178&lt;&gt;"",VLOOKUP(B178,$W$175:$AO$178,2,FALSE),""))</f>
        <v/>
      </c>
      <c r="D178" s="126"/>
      <c r="E178" s="110" t="str">
        <f>IF(ISERROR(IF(AH178&lt;&gt;"",VLOOKUP(B178,$W$175:$AO$178,5,FALSE),"")),"",IF(AH178&lt;&gt;"",VLOOKUP(B178,$W$175:$AO$178,4,FALSE),""))</f>
        <v/>
      </c>
      <c r="F178" s="110"/>
      <c r="G178" s="110"/>
      <c r="H178" s="110"/>
      <c r="I178" s="106" t="str">
        <f>IF(ISERROR(IF(AH178&lt;&gt;"",VLOOKUP(B178,$W$175:$AO$178,7,FALSE),"")),"",IF(AH178&lt;&gt;"",VLOOKUP(B178,$W$175:$AO$178,8,FALSE),""))</f>
        <v/>
      </c>
      <c r="J178" s="107"/>
      <c r="K178" s="151" t="str">
        <f>IF(ISERROR(IF(AH178&lt;&gt;"",VLOOKUP(B178,$W$175:$AO$178,9,FALSE),"")),"",IF(AH178&lt;&gt;"",VLOOKUP(B178,$W$175:$AO$178,10,FALSE),""))</f>
        <v/>
      </c>
      <c r="L178" s="151"/>
      <c r="M178" s="151" t="str">
        <f>IF(ISERROR(IF(AH178&lt;&gt;"",VLOOKUP(B178,$W$175:$AO$178,11,FALSE),"")),"",IF(AH178&lt;&gt;"",VLOOKUP(B178,$W$175:$AO$178,12,FALSE),""))</f>
        <v/>
      </c>
      <c r="N178" s="151"/>
      <c r="O178" s="152" t="str">
        <f>IF(ISERROR(IF(AH178&lt;&gt;"",VLOOKUP(B178,$W$175:$AO$178,13,FALSE),"")),"",IF(AH178&lt;&gt;"",VLOOKUP(B178,$W$175:$AO$178,14,FALSE),""))</f>
        <v/>
      </c>
      <c r="P178" s="152"/>
      <c r="Q178" s="152" t="str">
        <f>IF(ISERROR(IF(AH178&lt;&gt;"",VLOOKUP(B178,$W$175:$AO$178,15,FALSE),"")),"",IF(AH178&lt;&gt;"",VLOOKUP(B178,$W$175:$AO$178,16,FALSE),""))</f>
        <v/>
      </c>
      <c r="R178" s="152"/>
      <c r="S178" s="151" t="str">
        <f>IF(ISERROR(IF(AH178&lt;&gt;"",VLOOKUP(B178,$W$175:$AO$178,17,FALSE),"")),"",IF(AH178&lt;&gt;"",VLOOKUP(B178,$W$175:$AO$178,18,FALSE),""))</f>
        <v/>
      </c>
      <c r="T178" s="151"/>
      <c r="V178" s="79"/>
      <c r="W178" s="91" t="e">
        <f>IF(AJ178="","",4+RANK(AQ178,$AQ$175:$AQ$178,0))</f>
        <v>#N/A</v>
      </c>
      <c r="X178" s="158" t="str">
        <f>IF(OR(M158="",M159=""),"",IF(G158&lt;G159,C158,C159))</f>
        <v/>
      </c>
      <c r="Y178" s="158"/>
      <c r="Z178" s="159" t="e">
        <f t="shared" si="11"/>
        <v>#N/A</v>
      </c>
      <c r="AA178" s="159"/>
      <c r="AB178" s="159"/>
      <c r="AC178" s="159"/>
      <c r="AD178" s="160" t="e">
        <f t="shared" si="12"/>
        <v>#N/A</v>
      </c>
      <c r="AE178" s="160"/>
      <c r="AF178" s="160" t="e">
        <f t="shared" si="13"/>
        <v>#N/A</v>
      </c>
      <c r="AG178" s="160"/>
      <c r="AH178" s="160" t="e">
        <f t="shared" si="14"/>
        <v>#N/A</v>
      </c>
      <c r="AI178" s="160"/>
      <c r="AJ178" s="161" t="e">
        <f t="shared" si="18"/>
        <v>#N/A</v>
      </c>
      <c r="AK178" s="161"/>
      <c r="AL178" s="162" t="e">
        <f t="shared" si="19"/>
        <v>#N/A</v>
      </c>
      <c r="AM178" s="162"/>
      <c r="AN178" s="160" t="e">
        <f t="shared" si="15"/>
        <v>#N/A</v>
      </c>
      <c r="AO178" s="160"/>
      <c r="AP178" s="94" t="e">
        <f t="shared" si="16"/>
        <v>#N/A</v>
      </c>
      <c r="AQ178" s="64" t="e">
        <f t="shared" si="17"/>
        <v>#N/A</v>
      </c>
      <c r="AR178" s="53" t="s">
        <v>91</v>
      </c>
      <c r="AS178" s="53" t="s">
        <v>110</v>
      </c>
      <c r="AT178" s="53"/>
      <c r="AU178" s="53"/>
      <c r="AV178" s="53"/>
      <c r="AW178" s="53"/>
      <c r="AX178" s="53"/>
    </row>
    <row r="179" spans="2:50">
      <c r="B179" s="9">
        <v>9</v>
      </c>
      <c r="C179" s="125" t="str">
        <f>IF(ISERROR(IF(AH179&lt;&gt;"",VLOOKUP(B179,$W$179:$AO$181,2,FALSE),"")),"",IF(AH179&lt;&gt;"",VLOOKUP(B179,$W$179:$AO$181,2,FALSE),""))</f>
        <v/>
      </c>
      <c r="D179" s="126"/>
      <c r="E179" s="110" t="str">
        <f>IF(ISERROR(IF(AH179&lt;&gt;"",VLOOKUP(B179,$W$179:$AO$181,5,FALSE),"")),"",IF(AH179&lt;&gt;"",VLOOKUP(B179,$W$179:$AO$181,4,FALSE),""))</f>
        <v/>
      </c>
      <c r="F179" s="110"/>
      <c r="G179" s="110"/>
      <c r="H179" s="110"/>
      <c r="I179" s="106" t="str">
        <f>IF(ISERROR(IF(AH179&lt;&gt;"",VLOOKUP(B179,$W$179:$AO$181,7,FALSE),"")),"",IF(AH179&lt;&gt;"",VLOOKUP(B179,$W$179:$AO$181,8,FALSE),""))</f>
        <v/>
      </c>
      <c r="J179" s="107"/>
      <c r="K179" s="151" t="str">
        <f>IF(ISERROR(IF(AH179&lt;&gt;"",VLOOKUP(B179,$W$179:$AO$181,9,FALSE),"")),"",IF(AH179&lt;&gt;"",VLOOKUP(B179,$W$179:$AO$181,10,FALSE),""))</f>
        <v/>
      </c>
      <c r="L179" s="151"/>
      <c r="M179" s="151" t="str">
        <f>IF(ISERROR(IF(AH179&lt;&gt;"",VLOOKUP(B179,$W$179:$AO$181,11,FALSE),"")),"",IF(AH179&lt;&gt;"",VLOOKUP(B179,$W$179:$AO$181,12,FALSE),""))</f>
        <v/>
      </c>
      <c r="N179" s="151"/>
      <c r="O179" s="152" t="str">
        <f>IF(ISERROR(IF(AH179&lt;&gt;"",VLOOKUP(B179,$W$179:$AO$181,13,FALSE),"")),"",IF(AH179&lt;&gt;"",VLOOKUP(B179,$W$179:$AO$181,14,FALSE),""))</f>
        <v/>
      </c>
      <c r="P179" s="152"/>
      <c r="Q179" s="152" t="str">
        <f>IF(ISERROR(IF(AH179&lt;&gt;"",VLOOKUP(B179,$W$179:$AO$181,15,FALSE),"")),"",IF(AH179&lt;&gt;"",VLOOKUP(B179,$W$179:$AO$181,16,FALSE),""))</f>
        <v/>
      </c>
      <c r="R179" s="152"/>
      <c r="S179" s="151" t="str">
        <f>IF(ISERROR(IF(AH179&lt;&gt;"",VLOOKUP(B179,$W$179:$AO$181,17,FALSE),"")),"",IF(AH179&lt;&gt;"",VLOOKUP(B179,$W$179:$AO$181,18,FALSE),""))</f>
        <v/>
      </c>
      <c r="T179" s="151"/>
      <c r="V179" s="79"/>
      <c r="W179" s="91" t="e">
        <f>IF(AJ179="","",9)</f>
        <v>#N/A</v>
      </c>
      <c r="X179" s="159" t="str">
        <f>C147</f>
        <v/>
      </c>
      <c r="Y179" s="159"/>
      <c r="Z179" s="159" t="e">
        <f t="shared" si="11"/>
        <v>#N/A</v>
      </c>
      <c r="AA179" s="159"/>
      <c r="AB179" s="159"/>
      <c r="AC179" s="159"/>
      <c r="AD179" s="206" t="e">
        <f t="shared" si="12"/>
        <v>#N/A</v>
      </c>
      <c r="AE179" s="206"/>
      <c r="AF179" s="206" t="e">
        <f t="shared" si="13"/>
        <v>#N/A</v>
      </c>
      <c r="AG179" s="206"/>
      <c r="AH179" s="206" t="e">
        <f t="shared" si="14"/>
        <v>#N/A</v>
      </c>
      <c r="AI179" s="206"/>
      <c r="AJ179" s="162" t="e">
        <f t="shared" si="18"/>
        <v>#N/A</v>
      </c>
      <c r="AK179" s="162"/>
      <c r="AL179" s="162" t="e">
        <f t="shared" si="19"/>
        <v>#N/A</v>
      </c>
      <c r="AM179" s="162"/>
      <c r="AN179" s="206" t="e">
        <f t="shared" si="15"/>
        <v>#N/A</v>
      </c>
      <c r="AO179" s="206"/>
      <c r="AP179" s="94" t="e">
        <f t="shared" si="16"/>
        <v>#N/A</v>
      </c>
      <c r="AQ179" s="64" t="e">
        <f t="shared" si="17"/>
        <v>#N/A</v>
      </c>
      <c r="AR179" s="95" t="s">
        <v>92</v>
      </c>
      <c r="AS179" s="53" t="s">
        <v>110</v>
      </c>
      <c r="AT179" s="53"/>
      <c r="AU179" s="53"/>
      <c r="AV179" s="53"/>
      <c r="AW179" s="53"/>
      <c r="AX179" s="53"/>
    </row>
    <row r="180" spans="2:50">
      <c r="B180" s="9">
        <v>10</v>
      </c>
      <c r="C180" s="125" t="str">
        <f>IF(ISERROR(IF(AH179&lt;&gt;"",VLOOKUP(B180,$W$179:$AO$181,2,FALSE),"")),"",IF(AH179&lt;&gt;"",VLOOKUP(B180,$W$179:$AO$181,2,FALSE),""))</f>
        <v/>
      </c>
      <c r="D180" s="126"/>
      <c r="E180" s="110" t="str">
        <f>IF(ISERROR(IF(AH179&lt;&gt;"",VLOOKUP(B180,$W$179:$AO$181,5,FALSE),"")),"",IF(AH179&lt;&gt;"",VLOOKUP(B180,$W$179:$AO$181,4,FALSE),""))</f>
        <v/>
      </c>
      <c r="F180" s="110"/>
      <c r="G180" s="110"/>
      <c r="H180" s="110"/>
      <c r="I180" s="106" t="str">
        <f>IF(ISERROR(IF(AH179&lt;&gt;"",VLOOKUP(B180,$W$179:$AO$181,7,FALSE),"")),"",IF(AH179&lt;&gt;"",VLOOKUP(B180,$W$179:$AO$181,8,FALSE),""))</f>
        <v/>
      </c>
      <c r="J180" s="107"/>
      <c r="K180" s="151" t="str">
        <f>IF(ISERROR(IF(AH179&lt;&gt;"",VLOOKUP(B180,$W$179:$AO$181,9,FALSE),"")),"",IF(AH179&lt;&gt;"",VLOOKUP(B180,$W$179:$AO$181,10,FALSE),""))</f>
        <v/>
      </c>
      <c r="L180" s="151"/>
      <c r="M180" s="151" t="str">
        <f>IF(ISERROR(IF(AH179&lt;&gt;"",VLOOKUP(B180,$W$179:$AO$181,11,FALSE),"")),"",IF(AH179&lt;&gt;"",VLOOKUP(B180,$W$179:$AO$181,12,FALSE),""))</f>
        <v/>
      </c>
      <c r="N180" s="151"/>
      <c r="O180" s="152" t="str">
        <f>IF(ISERROR(IF(AH179&lt;&gt;"",VLOOKUP(B180,$W$179:$AO$181,13,FALSE),"")),"",IF(AH179&lt;&gt;"",VLOOKUP(B180,$W$179:$AO$181,14,FALSE),""))</f>
        <v/>
      </c>
      <c r="P180" s="152"/>
      <c r="Q180" s="152" t="str">
        <f>IF(ISERROR(IF(AH179&lt;&gt;"",VLOOKUP(B180,$W$179:$AO$181,15,FALSE),"")),"",IF(AH179&lt;&gt;"",VLOOKUP(B180,$W$179:$AO$181,16,FALSE),""))</f>
        <v/>
      </c>
      <c r="R180" s="152"/>
      <c r="S180" s="151" t="str">
        <f>IF(ISERROR(IF(AH179&lt;&gt;"",VLOOKUP(B180,$W$179:$AO$181,17,FALSE),"")),"",IF(AH179&lt;&gt;"",VLOOKUP(B180,$W$179:$AO$181,18,FALSE),""))</f>
        <v/>
      </c>
      <c r="T180" s="151"/>
      <c r="V180" s="79"/>
      <c r="W180" s="91" t="e">
        <f>IF(AJ180="","",9+RANK(AQ180,$AQ$180:$AQ$181,0))</f>
        <v>#VALUE!</v>
      </c>
      <c r="X180" s="158" t="str">
        <f>C100</f>
        <v/>
      </c>
      <c r="Y180" s="158"/>
      <c r="Z180" s="159" t="e">
        <f t="shared" si="11"/>
        <v>#N/A</v>
      </c>
      <c r="AA180" s="159"/>
      <c r="AB180" s="159"/>
      <c r="AC180" s="159"/>
      <c r="AD180" s="160" t="str">
        <f>I100</f>
        <v/>
      </c>
      <c r="AE180" s="160"/>
      <c r="AF180" s="160" t="str">
        <f>K100</f>
        <v/>
      </c>
      <c r="AG180" s="160"/>
      <c r="AH180" s="160" t="str">
        <f>M100</f>
        <v/>
      </c>
      <c r="AI180" s="160"/>
      <c r="AJ180" s="161" t="e">
        <f t="shared" si="18"/>
        <v>#VALUE!</v>
      </c>
      <c r="AK180" s="161"/>
      <c r="AL180" s="162" t="e">
        <f t="shared" si="19"/>
        <v>#N/A</v>
      </c>
      <c r="AM180" s="162"/>
      <c r="AN180" s="160" t="str">
        <f>S100</f>
        <v/>
      </c>
      <c r="AO180" s="160"/>
      <c r="AP180" s="94" t="e">
        <f t="shared" si="16"/>
        <v>#N/A</v>
      </c>
      <c r="AQ180" s="64" t="e">
        <f t="shared" si="17"/>
        <v>#VALUE!</v>
      </c>
      <c r="AR180" s="53" t="s">
        <v>93</v>
      </c>
      <c r="AS180" s="53" t="s">
        <v>110</v>
      </c>
      <c r="AT180" s="53"/>
      <c r="AU180" s="53"/>
      <c r="AV180" s="53"/>
      <c r="AW180" s="53"/>
      <c r="AX180" s="53"/>
    </row>
    <row r="181" spans="2:50">
      <c r="B181" s="9">
        <v>11</v>
      </c>
      <c r="C181" s="125" t="str">
        <f>IF(ISERROR(IF(AH180&lt;&gt;"",VLOOKUP(B181,$W$179:$AO$181,2,FALSE),"")),"",IF(AH180&lt;&gt;"",VLOOKUP(B181,$W$179:$AO$181,2,FALSE),""))</f>
        <v/>
      </c>
      <c r="D181" s="126"/>
      <c r="E181" s="110" t="str">
        <f>IF(ISERROR(IF(AH180&lt;&gt;"",VLOOKUP(B181,$W$179:$AO$181,5,FALSE),"")),"",IF(AH180&lt;&gt;"",VLOOKUP(B181,$W$179:$AO$181,4,FALSE),""))</f>
        <v/>
      </c>
      <c r="F181" s="110"/>
      <c r="G181" s="110"/>
      <c r="H181" s="110"/>
      <c r="I181" s="106" t="str">
        <f>IF(ISERROR(IF(AH180&lt;&gt;"",VLOOKUP(B181,$W$179:$AO$181,7,FALSE),"")),"",IF(AH180&lt;&gt;"",VLOOKUP(B181,$W$179:$AO$181,8,FALSE),""))</f>
        <v/>
      </c>
      <c r="J181" s="107"/>
      <c r="K181" s="151" t="str">
        <f>IF(ISERROR(IF(AH180&lt;&gt;"",VLOOKUP(B181,$W$179:$AO$181,9,FALSE),"")),"",IF(AH180&lt;&gt;"",VLOOKUP(B181,$W$179:$AO$181,10,FALSE),""))</f>
        <v/>
      </c>
      <c r="L181" s="151"/>
      <c r="M181" s="151" t="str">
        <f>IF(ISERROR(IF(AH180&lt;&gt;"",VLOOKUP(B181,$W$179:$AO$181,11,FALSE),"")),"",IF(AH180&lt;&gt;"",VLOOKUP(B181,$W$179:$AO$181,12,FALSE),""))</f>
        <v/>
      </c>
      <c r="N181" s="151"/>
      <c r="O181" s="152" t="str">
        <f>IF(ISERROR(IF(AH180&lt;&gt;"",VLOOKUP(B181,$W$179:$AO$181,13,FALSE),"")),"",IF(AH180&lt;&gt;"",VLOOKUP(B181,$W$179:$AO$181,14,FALSE),""))</f>
        <v/>
      </c>
      <c r="P181" s="152"/>
      <c r="Q181" s="152" t="str">
        <f>IF(ISERROR(IF(AH180&lt;&gt;"",VLOOKUP(B181,$W$179:$AO$181,15,FALSE),"")),"",IF(AH180&lt;&gt;"",VLOOKUP(B181,$W$179:$AO$181,16,FALSE),""))</f>
        <v/>
      </c>
      <c r="R181" s="152"/>
      <c r="S181" s="151" t="str">
        <f>IF(ISERROR(IF(AH180&lt;&gt;"",VLOOKUP(B181,$W$179:$AO$181,17,FALSE),"")),"",IF(AH180&lt;&gt;"",VLOOKUP(B181,$W$179:$AO$181,18,FALSE),""))</f>
        <v/>
      </c>
      <c r="T181" s="151"/>
      <c r="V181" s="79"/>
      <c r="W181" s="91" t="e">
        <f>IF(AJ181="","",9+RANK(AQ181,$AQ$180:$AQ$181,0))</f>
        <v>#VALUE!</v>
      </c>
      <c r="X181" s="158" t="str">
        <f>C129</f>
        <v/>
      </c>
      <c r="Y181" s="158"/>
      <c r="Z181" s="159" t="e">
        <f t="shared" si="11"/>
        <v>#N/A</v>
      </c>
      <c r="AA181" s="159"/>
      <c r="AB181" s="159"/>
      <c r="AC181" s="159"/>
      <c r="AD181" s="160" t="str">
        <f>I129</f>
        <v/>
      </c>
      <c r="AE181" s="160"/>
      <c r="AF181" s="160" t="str">
        <f>K129</f>
        <v/>
      </c>
      <c r="AG181" s="160"/>
      <c r="AH181" s="160" t="str">
        <f>M129</f>
        <v/>
      </c>
      <c r="AI181" s="160"/>
      <c r="AJ181" s="161" t="e">
        <f t="shared" si="18"/>
        <v>#VALUE!</v>
      </c>
      <c r="AK181" s="161"/>
      <c r="AL181" s="162" t="e">
        <f t="shared" si="19"/>
        <v>#N/A</v>
      </c>
      <c r="AM181" s="162"/>
      <c r="AN181" s="160" t="str">
        <f>S129</f>
        <v/>
      </c>
      <c r="AO181" s="160"/>
      <c r="AP181" s="94" t="e">
        <f t="shared" si="16"/>
        <v>#N/A</v>
      </c>
      <c r="AQ181" s="64" t="e">
        <f t="shared" si="17"/>
        <v>#VALUE!</v>
      </c>
      <c r="AR181" s="53" t="s">
        <v>94</v>
      </c>
      <c r="AS181" s="53" t="s">
        <v>110</v>
      </c>
      <c r="AT181" s="53"/>
      <c r="AU181" s="53"/>
      <c r="AV181" s="53"/>
      <c r="AW181" s="53"/>
      <c r="AX181" s="53"/>
    </row>
    <row r="182" spans="2:50"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</row>
    <row r="183" spans="2:50"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</row>
    <row r="184" spans="2:50"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</row>
    <row r="185" spans="2:50"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</row>
    <row r="186" spans="2:50"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</row>
    <row r="187" spans="2:50"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</row>
    <row r="188" spans="2:50"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</row>
    <row r="189" spans="2:50"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</row>
    <row r="190" spans="2:50"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</row>
    <row r="191" spans="2:50"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</row>
    <row r="192" spans="2:50"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</row>
    <row r="193" spans="22:50"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</row>
    <row r="194" spans="22:50"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</row>
    <row r="195" spans="22:50"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</row>
    <row r="196" spans="22:50"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</row>
    <row r="197" spans="22:50">
      <c r="V197" s="53"/>
      <c r="AS197" s="53"/>
      <c r="AT197" s="53"/>
      <c r="AU197" s="53"/>
      <c r="AV197" s="53"/>
      <c r="AW197" s="53"/>
      <c r="AX197" s="53"/>
    </row>
  </sheetData>
  <sheetProtection password="CD87" sheet="1" objects="1" scenarios="1" formatCells="0" selectLockedCells="1"/>
  <mergeCells count="920">
    <mergeCell ref="Z144:AA144"/>
    <mergeCell ref="AB144:AC144"/>
    <mergeCell ref="AD144:AE144"/>
    <mergeCell ref="AF135:AH135"/>
    <mergeCell ref="AF136:AH136"/>
    <mergeCell ref="AF137:AH137"/>
    <mergeCell ref="AF138:AH138"/>
    <mergeCell ref="AF139:AH139"/>
    <mergeCell ref="AF140:AH140"/>
    <mergeCell ref="AF141:AH141"/>
    <mergeCell ref="AF142:AH142"/>
    <mergeCell ref="AF143:AH143"/>
    <mergeCell ref="AF144:AH144"/>
    <mergeCell ref="Z135:AA135"/>
    <mergeCell ref="AB135:AC135"/>
    <mergeCell ref="AD135:AE135"/>
    <mergeCell ref="Z136:AA136"/>
    <mergeCell ref="AB136:AC136"/>
    <mergeCell ref="AD136:AE136"/>
    <mergeCell ref="Z137:AA137"/>
    <mergeCell ref="AB137:AC137"/>
    <mergeCell ref="Z139:AA139"/>
    <mergeCell ref="AB139:AC139"/>
    <mergeCell ref="AD139:AE139"/>
    <mergeCell ref="Z140:AA140"/>
    <mergeCell ref="AB140:AC140"/>
    <mergeCell ref="AD140:AE140"/>
    <mergeCell ref="Z143:AA143"/>
    <mergeCell ref="AB143:AC143"/>
    <mergeCell ref="AD143:AE143"/>
    <mergeCell ref="Z141:AA141"/>
    <mergeCell ref="AB141:AC141"/>
    <mergeCell ref="AD141:AE141"/>
    <mergeCell ref="Z142:AA142"/>
    <mergeCell ref="AB142:AC142"/>
    <mergeCell ref="AD142:AE142"/>
    <mergeCell ref="C140:E140"/>
    <mergeCell ref="C144:E144"/>
    <mergeCell ref="X135:Y135"/>
    <mergeCell ref="X136:Y136"/>
    <mergeCell ref="X137:Y137"/>
    <mergeCell ref="X138:Y138"/>
    <mergeCell ref="X139:Y139"/>
    <mergeCell ref="X140:Y140"/>
    <mergeCell ref="X141:Y141"/>
    <mergeCell ref="X142:Y142"/>
    <mergeCell ref="X143:Y143"/>
    <mergeCell ref="X144:Y144"/>
    <mergeCell ref="C138:E138"/>
    <mergeCell ref="N138:N139"/>
    <mergeCell ref="AD137:AE137"/>
    <mergeCell ref="Z138:AA138"/>
    <mergeCell ref="AB138:AC138"/>
    <mergeCell ref="AD138:AE138"/>
    <mergeCell ref="C159:D159"/>
    <mergeCell ref="E159:F159"/>
    <mergeCell ref="G159:H159"/>
    <mergeCell ref="I159:J159"/>
    <mergeCell ref="K159:L159"/>
    <mergeCell ref="M159:N159"/>
    <mergeCell ref="C152:D152"/>
    <mergeCell ref="E152:F152"/>
    <mergeCell ref="G152:H152"/>
    <mergeCell ref="I152:J152"/>
    <mergeCell ref="K152:L152"/>
    <mergeCell ref="M152:N152"/>
    <mergeCell ref="C157:D157"/>
    <mergeCell ref="E157:F157"/>
    <mergeCell ref="G157:H157"/>
    <mergeCell ref="I157:J157"/>
    <mergeCell ref="K157:L157"/>
    <mergeCell ref="M157:N157"/>
    <mergeCell ref="C158:D158"/>
    <mergeCell ref="E158:F158"/>
    <mergeCell ref="G158:H158"/>
    <mergeCell ref="I158:J158"/>
    <mergeCell ref="K158:L158"/>
    <mergeCell ref="M158:N158"/>
    <mergeCell ref="AH180:AI180"/>
    <mergeCell ref="AJ180:AK180"/>
    <mergeCell ref="AL180:AM180"/>
    <mergeCell ref="AN180:AO180"/>
    <mergeCell ref="X181:Y181"/>
    <mergeCell ref="Z181:AC181"/>
    <mergeCell ref="AD181:AE181"/>
    <mergeCell ref="AF181:AG181"/>
    <mergeCell ref="AH181:AI181"/>
    <mergeCell ref="AJ181:AK181"/>
    <mergeCell ref="AL181:AM181"/>
    <mergeCell ref="AN181:AO181"/>
    <mergeCell ref="X180:Y180"/>
    <mergeCell ref="Z180:AC180"/>
    <mergeCell ref="AD180:AE180"/>
    <mergeCell ref="AF180:AG180"/>
    <mergeCell ref="AH179:AI179"/>
    <mergeCell ref="AJ179:AK179"/>
    <mergeCell ref="AL179:AM179"/>
    <mergeCell ref="AN179:AO179"/>
    <mergeCell ref="X179:Y179"/>
    <mergeCell ref="Z179:AC179"/>
    <mergeCell ref="AD179:AE179"/>
    <mergeCell ref="AF179:AG179"/>
    <mergeCell ref="C155:D155"/>
    <mergeCell ref="E155:F155"/>
    <mergeCell ref="G155:H155"/>
    <mergeCell ref="I155:J155"/>
    <mergeCell ref="K155:L155"/>
    <mergeCell ref="M155:N155"/>
    <mergeCell ref="C156:D156"/>
    <mergeCell ref="E156:F156"/>
    <mergeCell ref="G156:H156"/>
    <mergeCell ref="I156:J156"/>
    <mergeCell ref="K156:L156"/>
    <mergeCell ref="M156:N156"/>
    <mergeCell ref="O178:P178"/>
    <mergeCell ref="Q178:R178"/>
    <mergeCell ref="S178:T178"/>
    <mergeCell ref="E163:F163"/>
    <mergeCell ref="G163:H163"/>
    <mergeCell ref="I163:J163"/>
    <mergeCell ref="K163:L163"/>
    <mergeCell ref="M163:N163"/>
    <mergeCell ref="C153:D153"/>
    <mergeCell ref="E153:F153"/>
    <mergeCell ref="G153:H153"/>
    <mergeCell ref="I153:J153"/>
    <mergeCell ref="K153:L153"/>
    <mergeCell ref="M153:N153"/>
    <mergeCell ref="C154:D154"/>
    <mergeCell ref="E154:F154"/>
    <mergeCell ref="G154:H154"/>
    <mergeCell ref="I154:J154"/>
    <mergeCell ref="K154:L154"/>
    <mergeCell ref="M154:N154"/>
    <mergeCell ref="Z129:AC129"/>
    <mergeCell ref="AD129:AE129"/>
    <mergeCell ref="AF129:AG129"/>
    <mergeCell ref="AH129:AI129"/>
    <mergeCell ref="AJ129:AK129"/>
    <mergeCell ref="AL129:AM129"/>
    <mergeCell ref="AN129:AO129"/>
    <mergeCell ref="C129:D129"/>
    <mergeCell ref="E129:H129"/>
    <mergeCell ref="I129:J129"/>
    <mergeCell ref="K129:L129"/>
    <mergeCell ref="M129:N129"/>
    <mergeCell ref="O129:P129"/>
    <mergeCell ref="Q129:R129"/>
    <mergeCell ref="S129:T129"/>
    <mergeCell ref="X129:Y129"/>
    <mergeCell ref="Z128:AC128"/>
    <mergeCell ref="AD128:AE128"/>
    <mergeCell ref="AF128:AG128"/>
    <mergeCell ref="AH128:AI128"/>
    <mergeCell ref="AJ128:AK128"/>
    <mergeCell ref="AL128:AM128"/>
    <mergeCell ref="AN128:AO128"/>
    <mergeCell ref="C127:D127"/>
    <mergeCell ref="E127:H127"/>
    <mergeCell ref="K127:L127"/>
    <mergeCell ref="M127:N127"/>
    <mergeCell ref="O127:P127"/>
    <mergeCell ref="Q127:R127"/>
    <mergeCell ref="C128:D128"/>
    <mergeCell ref="E128:H128"/>
    <mergeCell ref="I128:J128"/>
    <mergeCell ref="K128:L128"/>
    <mergeCell ref="M128:N128"/>
    <mergeCell ref="O128:P128"/>
    <mergeCell ref="Q128:R128"/>
    <mergeCell ref="S128:T128"/>
    <mergeCell ref="X128:Y128"/>
    <mergeCell ref="S127:T127"/>
    <mergeCell ref="X127:Y127"/>
    <mergeCell ref="Z125:AC125"/>
    <mergeCell ref="Z127:AC127"/>
    <mergeCell ref="AD127:AE127"/>
    <mergeCell ref="AN125:AO125"/>
    <mergeCell ref="Z126:AC126"/>
    <mergeCell ref="AD126:AE126"/>
    <mergeCell ref="AF126:AG126"/>
    <mergeCell ref="AH126:AI126"/>
    <mergeCell ref="AJ126:AK126"/>
    <mergeCell ref="AL126:AM126"/>
    <mergeCell ref="AN126:AO126"/>
    <mergeCell ref="AD125:AE125"/>
    <mergeCell ref="AF125:AG125"/>
    <mergeCell ref="AH125:AI125"/>
    <mergeCell ref="AJ125:AK125"/>
    <mergeCell ref="AL125:AM125"/>
    <mergeCell ref="AF127:AG127"/>
    <mergeCell ref="AH127:AI127"/>
    <mergeCell ref="AJ127:AK127"/>
    <mergeCell ref="AL127:AM127"/>
    <mergeCell ref="AN127:AO127"/>
    <mergeCell ref="C126:D126"/>
    <mergeCell ref="E126:H126"/>
    <mergeCell ref="I126:J126"/>
    <mergeCell ref="K126:L126"/>
    <mergeCell ref="M126:N126"/>
    <mergeCell ref="O126:P126"/>
    <mergeCell ref="Q126:R126"/>
    <mergeCell ref="S126:T126"/>
    <mergeCell ref="X126:Y126"/>
    <mergeCell ref="B123:C123"/>
    <mergeCell ref="W123:X123"/>
    <mergeCell ref="C125:D125"/>
    <mergeCell ref="E125:H125"/>
    <mergeCell ref="I125:J125"/>
    <mergeCell ref="K125:L125"/>
    <mergeCell ref="M125:N125"/>
    <mergeCell ref="O125:P125"/>
    <mergeCell ref="Q125:R125"/>
    <mergeCell ref="S125:T125"/>
    <mergeCell ref="X125:Y125"/>
    <mergeCell ref="C120:D120"/>
    <mergeCell ref="E120:F120"/>
    <mergeCell ref="B113:B116"/>
    <mergeCell ref="C113:D113"/>
    <mergeCell ref="E113:F113"/>
    <mergeCell ref="G113:H113"/>
    <mergeCell ref="I113:J113"/>
    <mergeCell ref="K113:L113"/>
    <mergeCell ref="M113:N113"/>
    <mergeCell ref="C116:D116"/>
    <mergeCell ref="E116:F116"/>
    <mergeCell ref="I118:J118"/>
    <mergeCell ref="K118:L118"/>
    <mergeCell ref="M118:N118"/>
    <mergeCell ref="B117:B120"/>
    <mergeCell ref="C117:D117"/>
    <mergeCell ref="E117:F117"/>
    <mergeCell ref="G117:H117"/>
    <mergeCell ref="C118:D118"/>
    <mergeCell ref="E118:F118"/>
    <mergeCell ref="G118:H118"/>
    <mergeCell ref="C119:D119"/>
    <mergeCell ref="E119:F119"/>
    <mergeCell ref="G119:H119"/>
    <mergeCell ref="C114:D114"/>
    <mergeCell ref="E114:F114"/>
    <mergeCell ref="G114:H114"/>
    <mergeCell ref="I114:J114"/>
    <mergeCell ref="K114:L114"/>
    <mergeCell ref="M114:N114"/>
    <mergeCell ref="O114:U114"/>
    <mergeCell ref="C115:D115"/>
    <mergeCell ref="E115:F115"/>
    <mergeCell ref="G115:H115"/>
    <mergeCell ref="I115:J115"/>
    <mergeCell ref="K115:L115"/>
    <mergeCell ref="M115:N115"/>
    <mergeCell ref="O115:U115"/>
    <mergeCell ref="B109:B112"/>
    <mergeCell ref="C109:D109"/>
    <mergeCell ref="E109:F109"/>
    <mergeCell ref="G109:H109"/>
    <mergeCell ref="I109:J109"/>
    <mergeCell ref="K109:L109"/>
    <mergeCell ref="M109:N109"/>
    <mergeCell ref="C112:D112"/>
    <mergeCell ref="E112:F112"/>
    <mergeCell ref="G112:H112"/>
    <mergeCell ref="I112:J112"/>
    <mergeCell ref="K112:L112"/>
    <mergeCell ref="M112:N112"/>
    <mergeCell ref="C110:D110"/>
    <mergeCell ref="E110:F110"/>
    <mergeCell ref="G110:H110"/>
    <mergeCell ref="I110:J110"/>
    <mergeCell ref="K110:L110"/>
    <mergeCell ref="M110:N110"/>
    <mergeCell ref="C111:D111"/>
    <mergeCell ref="E111:F111"/>
    <mergeCell ref="G111:H111"/>
    <mergeCell ref="I111:J111"/>
    <mergeCell ref="K111:L111"/>
    <mergeCell ref="O88:U88"/>
    <mergeCell ref="I69:J69"/>
    <mergeCell ref="K68:L68"/>
    <mergeCell ref="M68:N68"/>
    <mergeCell ref="C68:D68"/>
    <mergeCell ref="C69:D69"/>
    <mergeCell ref="E62:F62"/>
    <mergeCell ref="G62:H62"/>
    <mergeCell ref="K71:L71"/>
    <mergeCell ref="M71:N71"/>
    <mergeCell ref="O71:P71"/>
    <mergeCell ref="S71:T71"/>
    <mergeCell ref="M69:N69"/>
    <mergeCell ref="K63:L63"/>
    <mergeCell ref="M63:N63"/>
    <mergeCell ref="O80:U80"/>
    <mergeCell ref="O81:U81"/>
    <mergeCell ref="O82:U82"/>
    <mergeCell ref="C83:D83"/>
    <mergeCell ref="C84:D84"/>
    <mergeCell ref="E84:F84"/>
    <mergeCell ref="G84:H84"/>
    <mergeCell ref="I84:J84"/>
    <mergeCell ref="K84:L84"/>
    <mergeCell ref="C49:D49"/>
    <mergeCell ref="E49:H49"/>
    <mergeCell ref="I49:M49"/>
    <mergeCell ref="N49:P49"/>
    <mergeCell ref="B104:T104"/>
    <mergeCell ref="C97:D97"/>
    <mergeCell ref="E97:H97"/>
    <mergeCell ref="I97:J97"/>
    <mergeCell ref="K97:L97"/>
    <mergeCell ref="M97:N97"/>
    <mergeCell ref="O97:P97"/>
    <mergeCell ref="Q97:R97"/>
    <mergeCell ref="S97:T97"/>
    <mergeCell ref="K99:L99"/>
    <mergeCell ref="M99:N99"/>
    <mergeCell ref="O87:U87"/>
    <mergeCell ref="E83:F83"/>
    <mergeCell ref="G83:H83"/>
    <mergeCell ref="I83:J83"/>
    <mergeCell ref="K83:L83"/>
    <mergeCell ref="C100:D100"/>
    <mergeCell ref="B58:B59"/>
    <mergeCell ref="B60:B61"/>
    <mergeCell ref="B62:B63"/>
    <mergeCell ref="J14:L14"/>
    <mergeCell ref="F14:G14"/>
    <mergeCell ref="H14:I14"/>
    <mergeCell ref="M14:N14"/>
    <mergeCell ref="F15:G15"/>
    <mergeCell ref="H15:I15"/>
    <mergeCell ref="J15:L15"/>
    <mergeCell ref="M15:N15"/>
    <mergeCell ref="C178:D178"/>
    <mergeCell ref="E178:H178"/>
    <mergeCell ref="I178:J178"/>
    <mergeCell ref="K178:L178"/>
    <mergeCell ref="M178:N178"/>
    <mergeCell ref="C162:D162"/>
    <mergeCell ref="C163:D163"/>
    <mergeCell ref="C90:D90"/>
    <mergeCell ref="I90:J90"/>
    <mergeCell ref="K90:L90"/>
    <mergeCell ref="I89:J89"/>
    <mergeCell ref="K89:L89"/>
    <mergeCell ref="M89:N89"/>
    <mergeCell ref="C87:D87"/>
    <mergeCell ref="K165:L165"/>
    <mergeCell ref="M165:N165"/>
    <mergeCell ref="K100:L100"/>
    <mergeCell ref="M100:N100"/>
    <mergeCell ref="O100:P100"/>
    <mergeCell ref="Q100:R100"/>
    <mergeCell ref="S100:T100"/>
    <mergeCell ref="Z148:AA148"/>
    <mergeCell ref="AB148:AC148"/>
    <mergeCell ref="O116:U116"/>
    <mergeCell ref="G120:H120"/>
    <mergeCell ref="I120:J120"/>
    <mergeCell ref="K120:L120"/>
    <mergeCell ref="I117:J117"/>
    <mergeCell ref="K117:L117"/>
    <mergeCell ref="M117:N117"/>
    <mergeCell ref="O113:U113"/>
    <mergeCell ref="I119:J119"/>
    <mergeCell ref="K119:L119"/>
    <mergeCell ref="M119:N119"/>
    <mergeCell ref="O119:U119"/>
    <mergeCell ref="M120:N120"/>
    <mergeCell ref="O120:U120"/>
    <mergeCell ref="O117:U117"/>
    <mergeCell ref="O118:U118"/>
    <mergeCell ref="I127:J127"/>
    <mergeCell ref="E161:F161"/>
    <mergeCell ref="G161:H161"/>
    <mergeCell ref="I161:J161"/>
    <mergeCell ref="K161:L161"/>
    <mergeCell ref="M161:N161"/>
    <mergeCell ref="E162:F162"/>
    <mergeCell ref="G162:H162"/>
    <mergeCell ref="I162:J162"/>
    <mergeCell ref="K162:L162"/>
    <mergeCell ref="M162:N162"/>
    <mergeCell ref="S177:T177"/>
    <mergeCell ref="M172:N172"/>
    <mergeCell ref="O172:P172"/>
    <mergeCell ref="C173:D173"/>
    <mergeCell ref="E173:H173"/>
    <mergeCell ref="I173:J173"/>
    <mergeCell ref="K173:L173"/>
    <mergeCell ref="C172:D172"/>
    <mergeCell ref="E172:H172"/>
    <mergeCell ref="I172:J172"/>
    <mergeCell ref="K172:L172"/>
    <mergeCell ref="C176:D176"/>
    <mergeCell ref="C174:D174"/>
    <mergeCell ref="E174:H174"/>
    <mergeCell ref="M173:N173"/>
    <mergeCell ref="I176:J176"/>
    <mergeCell ref="C177:D177"/>
    <mergeCell ref="E177:H177"/>
    <mergeCell ref="I177:J177"/>
    <mergeCell ref="K177:L177"/>
    <mergeCell ref="M177:N177"/>
    <mergeCell ref="O177:P177"/>
    <mergeCell ref="Q177:R177"/>
    <mergeCell ref="O174:P174"/>
    <mergeCell ref="G151:H151"/>
    <mergeCell ref="I151:J151"/>
    <mergeCell ref="K151:L151"/>
    <mergeCell ref="M151:N151"/>
    <mergeCell ref="B149:C149"/>
    <mergeCell ref="AL99:AM99"/>
    <mergeCell ref="C146:E146"/>
    <mergeCell ref="C160:D160"/>
    <mergeCell ref="E160:F160"/>
    <mergeCell ref="G160:H160"/>
    <mergeCell ref="I160:J160"/>
    <mergeCell ref="K160:L160"/>
    <mergeCell ref="M160:N160"/>
    <mergeCell ref="AD146:AE146"/>
    <mergeCell ref="AF146:AH146"/>
    <mergeCell ref="X147:Y147"/>
    <mergeCell ref="Z147:AA147"/>
    <mergeCell ref="AB147:AC147"/>
    <mergeCell ref="AD147:AE147"/>
    <mergeCell ref="AF147:AH147"/>
    <mergeCell ref="X148:Y148"/>
    <mergeCell ref="Z100:AC100"/>
    <mergeCell ref="E100:H100"/>
    <mergeCell ref="I100:J100"/>
    <mergeCell ref="AN99:AO99"/>
    <mergeCell ref="C98:D98"/>
    <mergeCell ref="AD100:AE100"/>
    <mergeCell ref="AF100:AG100"/>
    <mergeCell ref="AH100:AI100"/>
    <mergeCell ref="AJ100:AK100"/>
    <mergeCell ref="AL100:AM100"/>
    <mergeCell ref="AN100:AO100"/>
    <mergeCell ref="X100:Y100"/>
    <mergeCell ref="Q98:R98"/>
    <mergeCell ref="S98:T98"/>
    <mergeCell ref="X98:Y98"/>
    <mergeCell ref="O98:P98"/>
    <mergeCell ref="Z98:AC98"/>
    <mergeCell ref="AD98:AE98"/>
    <mergeCell ref="AF98:AG98"/>
    <mergeCell ref="AH98:AI98"/>
    <mergeCell ref="AJ98:AK98"/>
    <mergeCell ref="AL98:AM98"/>
    <mergeCell ref="AN98:AO98"/>
    <mergeCell ref="AD99:AE99"/>
    <mergeCell ref="AF99:AG99"/>
    <mergeCell ref="AH99:AI99"/>
    <mergeCell ref="AJ99:AK99"/>
    <mergeCell ref="AL96:AM96"/>
    <mergeCell ref="AN96:AO96"/>
    <mergeCell ref="Z97:AC97"/>
    <mergeCell ref="AD97:AE97"/>
    <mergeCell ref="AF97:AG97"/>
    <mergeCell ref="AH97:AI97"/>
    <mergeCell ref="AJ97:AK97"/>
    <mergeCell ref="AL97:AM97"/>
    <mergeCell ref="AN97:AO97"/>
    <mergeCell ref="AJ96:AK96"/>
    <mergeCell ref="X97:Y97"/>
    <mergeCell ref="AH96:AI96"/>
    <mergeCell ref="X96:Y96"/>
    <mergeCell ref="Z96:AC96"/>
    <mergeCell ref="O89:U89"/>
    <mergeCell ref="E90:F90"/>
    <mergeCell ref="G90:H90"/>
    <mergeCell ref="O90:U90"/>
    <mergeCell ref="E91:F91"/>
    <mergeCell ref="G91:H91"/>
    <mergeCell ref="O91:U91"/>
    <mergeCell ref="M90:N90"/>
    <mergeCell ref="W94:X94"/>
    <mergeCell ref="O96:P96"/>
    <mergeCell ref="Q96:R96"/>
    <mergeCell ref="S96:T96"/>
    <mergeCell ref="AD96:AE96"/>
    <mergeCell ref="AF96:AG96"/>
    <mergeCell ref="K96:L96"/>
    <mergeCell ref="M96:N96"/>
    <mergeCell ref="C41:D41"/>
    <mergeCell ref="E41:H41"/>
    <mergeCell ref="I41:M41"/>
    <mergeCell ref="N41:P41"/>
    <mergeCell ref="C38:D38"/>
    <mergeCell ref="C39:D39"/>
    <mergeCell ref="B55:C55"/>
    <mergeCell ref="C40:D40"/>
    <mergeCell ref="I61:J61"/>
    <mergeCell ref="G59:H59"/>
    <mergeCell ref="I59:J59"/>
    <mergeCell ref="M60:N60"/>
    <mergeCell ref="E59:F59"/>
    <mergeCell ref="O58:U58"/>
    <mergeCell ref="M59:N59"/>
    <mergeCell ref="C46:D46"/>
    <mergeCell ref="E46:H46"/>
    <mergeCell ref="C45:D45"/>
    <mergeCell ref="K61:L61"/>
    <mergeCell ref="N47:P47"/>
    <mergeCell ref="C48:D48"/>
    <mergeCell ref="E48:H48"/>
    <mergeCell ref="I48:M48"/>
    <mergeCell ref="N48:P48"/>
    <mergeCell ref="E37:H37"/>
    <mergeCell ref="I37:M37"/>
    <mergeCell ref="I57:J57"/>
    <mergeCell ref="M57:N57"/>
    <mergeCell ref="G57:H57"/>
    <mergeCell ref="N37:P37"/>
    <mergeCell ref="E57:F57"/>
    <mergeCell ref="E38:H38"/>
    <mergeCell ref="E39:H39"/>
    <mergeCell ref="K57:L57"/>
    <mergeCell ref="I38:M38"/>
    <mergeCell ref="N38:P38"/>
    <mergeCell ref="N39:P39"/>
    <mergeCell ref="E40:H40"/>
    <mergeCell ref="E45:H45"/>
    <mergeCell ref="I45:M45"/>
    <mergeCell ref="N45:P45"/>
    <mergeCell ref="AN71:AO71"/>
    <mergeCell ref="AL68:AM68"/>
    <mergeCell ref="AL71:AM71"/>
    <mergeCell ref="AL69:AM69"/>
    <mergeCell ref="AN68:AO68"/>
    <mergeCell ref="AN69:AO69"/>
    <mergeCell ref="AN70:AO70"/>
    <mergeCell ref="AL70:AM70"/>
    <mergeCell ref="Z70:AC70"/>
    <mergeCell ref="Z71:AC71"/>
    <mergeCell ref="Z69:AC69"/>
    <mergeCell ref="AD68:AE68"/>
    <mergeCell ref="AF71:AG71"/>
    <mergeCell ref="Z68:AC68"/>
    <mergeCell ref="AF68:AG68"/>
    <mergeCell ref="AD71:AE71"/>
    <mergeCell ref="AH71:AI71"/>
    <mergeCell ref="AJ71:AK71"/>
    <mergeCell ref="AJ70:AK70"/>
    <mergeCell ref="AJ69:AK69"/>
    <mergeCell ref="AH68:AI68"/>
    <mergeCell ref="AJ68:AK68"/>
    <mergeCell ref="AD70:AE70"/>
    <mergeCell ref="AF70:AG70"/>
    <mergeCell ref="AH70:AI70"/>
    <mergeCell ref="AF69:AG69"/>
    <mergeCell ref="AH69:AI69"/>
    <mergeCell ref="AD69:AE69"/>
    <mergeCell ref="K70:L70"/>
    <mergeCell ref="K69:L69"/>
    <mergeCell ref="S69:T69"/>
    <mergeCell ref="K62:L62"/>
    <mergeCell ref="M62:N62"/>
    <mergeCell ref="M61:N61"/>
    <mergeCell ref="O63:U63"/>
    <mergeCell ref="X71:Y71"/>
    <mergeCell ref="X68:Y68"/>
    <mergeCell ref="O70:P70"/>
    <mergeCell ref="Q70:R70"/>
    <mergeCell ref="S70:T70"/>
    <mergeCell ref="Q71:R71"/>
    <mergeCell ref="O69:P69"/>
    <mergeCell ref="Q69:R69"/>
    <mergeCell ref="M70:N70"/>
    <mergeCell ref="X69:Y69"/>
    <mergeCell ref="X70:Y70"/>
    <mergeCell ref="W66:X66"/>
    <mergeCell ref="O68:P68"/>
    <mergeCell ref="Q68:R68"/>
    <mergeCell ref="S68:T68"/>
    <mergeCell ref="I30:M30"/>
    <mergeCell ref="B53:T53"/>
    <mergeCell ref="C32:D32"/>
    <mergeCell ref="C33:D33"/>
    <mergeCell ref="N32:P32"/>
    <mergeCell ref="E33:H33"/>
    <mergeCell ref="C37:D37"/>
    <mergeCell ref="E31:H31"/>
    <mergeCell ref="E30:H30"/>
    <mergeCell ref="I31:M31"/>
    <mergeCell ref="I32:M32"/>
    <mergeCell ref="I33:M33"/>
    <mergeCell ref="I39:M39"/>
    <mergeCell ref="I40:M40"/>
    <mergeCell ref="N40:P40"/>
    <mergeCell ref="N30:P30"/>
    <mergeCell ref="N31:P31"/>
    <mergeCell ref="N33:P33"/>
    <mergeCell ref="E32:H32"/>
    <mergeCell ref="I46:M46"/>
    <mergeCell ref="N46:P46"/>
    <mergeCell ref="C47:D47"/>
    <mergeCell ref="E47:H47"/>
    <mergeCell ref="I47:M47"/>
    <mergeCell ref="B9:T9"/>
    <mergeCell ref="C57:D57"/>
    <mergeCell ref="C30:D30"/>
    <mergeCell ref="C31:D31"/>
    <mergeCell ref="O60:U60"/>
    <mergeCell ref="O61:U61"/>
    <mergeCell ref="O62:U62"/>
    <mergeCell ref="C59:D59"/>
    <mergeCell ref="I63:J63"/>
    <mergeCell ref="C63:D63"/>
    <mergeCell ref="E58:F58"/>
    <mergeCell ref="G58:H58"/>
    <mergeCell ref="I58:J58"/>
    <mergeCell ref="D12:E12"/>
    <mergeCell ref="B26:O26"/>
    <mergeCell ref="B23:C23"/>
    <mergeCell ref="I60:J60"/>
    <mergeCell ref="K59:L59"/>
    <mergeCell ref="K60:L60"/>
    <mergeCell ref="K58:L58"/>
    <mergeCell ref="M58:N58"/>
    <mergeCell ref="O59:U59"/>
    <mergeCell ref="E61:F61"/>
    <mergeCell ref="G61:H61"/>
    <mergeCell ref="W1:X1"/>
    <mergeCell ref="B75:T75"/>
    <mergeCell ref="C79:D79"/>
    <mergeCell ref="E79:F79"/>
    <mergeCell ref="G79:H79"/>
    <mergeCell ref="I79:J79"/>
    <mergeCell ref="K79:L79"/>
    <mergeCell ref="M79:N79"/>
    <mergeCell ref="C80:D80"/>
    <mergeCell ref="E80:F80"/>
    <mergeCell ref="G80:H80"/>
    <mergeCell ref="I80:J80"/>
    <mergeCell ref="K80:L80"/>
    <mergeCell ref="M80:N80"/>
    <mergeCell ref="C60:D60"/>
    <mergeCell ref="C61:D61"/>
    <mergeCell ref="E60:F60"/>
    <mergeCell ref="G60:H60"/>
    <mergeCell ref="C70:D70"/>
    <mergeCell ref="E63:F63"/>
    <mergeCell ref="G63:H63"/>
    <mergeCell ref="E70:H70"/>
    <mergeCell ref="C71:D71"/>
    <mergeCell ref="I68:J68"/>
    <mergeCell ref="O85:U85"/>
    <mergeCell ref="M86:N86"/>
    <mergeCell ref="O86:U86"/>
    <mergeCell ref="O84:U84"/>
    <mergeCell ref="C81:D81"/>
    <mergeCell ref="E81:F81"/>
    <mergeCell ref="G81:H81"/>
    <mergeCell ref="I81:J81"/>
    <mergeCell ref="K81:L81"/>
    <mergeCell ref="M81:N81"/>
    <mergeCell ref="C82:D82"/>
    <mergeCell ref="E82:F82"/>
    <mergeCell ref="G82:H82"/>
    <mergeCell ref="I82:J82"/>
    <mergeCell ref="K82:L82"/>
    <mergeCell ref="M82:N82"/>
    <mergeCell ref="M83:N83"/>
    <mergeCell ref="M84:N84"/>
    <mergeCell ref="O83:U83"/>
    <mergeCell ref="C91:D91"/>
    <mergeCell ref="I91:J91"/>
    <mergeCell ref="K91:L91"/>
    <mergeCell ref="M91:N91"/>
    <mergeCell ref="C96:D96"/>
    <mergeCell ref="E96:H96"/>
    <mergeCell ref="B84:B87"/>
    <mergeCell ref="C86:D86"/>
    <mergeCell ref="E86:F86"/>
    <mergeCell ref="G86:H86"/>
    <mergeCell ref="I86:J86"/>
    <mergeCell ref="K86:L86"/>
    <mergeCell ref="E87:F87"/>
    <mergeCell ref="G87:H87"/>
    <mergeCell ref="I87:J87"/>
    <mergeCell ref="K87:L87"/>
    <mergeCell ref="M87:N87"/>
    <mergeCell ref="C85:D85"/>
    <mergeCell ref="E85:F85"/>
    <mergeCell ref="G85:H85"/>
    <mergeCell ref="I85:J85"/>
    <mergeCell ref="K85:L85"/>
    <mergeCell ref="M85:N85"/>
    <mergeCell ref="M170:N170"/>
    <mergeCell ref="Z171:AC171"/>
    <mergeCell ref="Z99:AC99"/>
    <mergeCell ref="C108:D108"/>
    <mergeCell ref="E108:F108"/>
    <mergeCell ref="G108:H108"/>
    <mergeCell ref="I108:J108"/>
    <mergeCell ref="K108:L108"/>
    <mergeCell ref="M108:N108"/>
    <mergeCell ref="O109:U109"/>
    <mergeCell ref="O110:U110"/>
    <mergeCell ref="M111:N111"/>
    <mergeCell ref="O111:U111"/>
    <mergeCell ref="O112:U112"/>
    <mergeCell ref="G116:H116"/>
    <mergeCell ref="I116:J116"/>
    <mergeCell ref="K116:L116"/>
    <mergeCell ref="M116:N116"/>
    <mergeCell ref="M171:N171"/>
    <mergeCell ref="O171:P171"/>
    <mergeCell ref="S170:T170"/>
    <mergeCell ref="C161:D161"/>
    <mergeCell ref="C151:D151"/>
    <mergeCell ref="E151:F151"/>
    <mergeCell ref="AD171:AE171"/>
    <mergeCell ref="C164:D164"/>
    <mergeCell ref="E164:F164"/>
    <mergeCell ref="G164:H164"/>
    <mergeCell ref="I164:J164"/>
    <mergeCell ref="K164:L164"/>
    <mergeCell ref="M164:N164"/>
    <mergeCell ref="O170:P170"/>
    <mergeCell ref="Z170:AC170"/>
    <mergeCell ref="C165:D165"/>
    <mergeCell ref="E165:F165"/>
    <mergeCell ref="X171:Y171"/>
    <mergeCell ref="I171:J171"/>
    <mergeCell ref="G165:H165"/>
    <mergeCell ref="I165:J165"/>
    <mergeCell ref="B168:C168"/>
    <mergeCell ref="K171:L171"/>
    <mergeCell ref="C171:D171"/>
    <mergeCell ref="E171:H171"/>
    <mergeCell ref="C170:D170"/>
    <mergeCell ref="E170:H170"/>
    <mergeCell ref="I170:J170"/>
    <mergeCell ref="K170:L170"/>
    <mergeCell ref="Q170:R170"/>
    <mergeCell ref="Q174:R174"/>
    <mergeCell ref="C175:D175"/>
    <mergeCell ref="E175:H175"/>
    <mergeCell ref="I175:J175"/>
    <mergeCell ref="K175:L175"/>
    <mergeCell ref="M175:N175"/>
    <mergeCell ref="O175:P175"/>
    <mergeCell ref="AF176:AG176"/>
    <mergeCell ref="Z176:AC176"/>
    <mergeCell ref="X176:Y176"/>
    <mergeCell ref="M176:N176"/>
    <mergeCell ref="O176:P176"/>
    <mergeCell ref="K176:L176"/>
    <mergeCell ref="X175:Y175"/>
    <mergeCell ref="E176:H176"/>
    <mergeCell ref="S175:T175"/>
    <mergeCell ref="Q176:R176"/>
    <mergeCell ref="S176:T176"/>
    <mergeCell ref="Z175:AC175"/>
    <mergeCell ref="AD176:AE176"/>
    <mergeCell ref="Z174:AC174"/>
    <mergeCell ref="AD174:AE174"/>
    <mergeCell ref="AH176:AI176"/>
    <mergeCell ref="AJ176:AK176"/>
    <mergeCell ref="AL176:AM176"/>
    <mergeCell ref="I174:J174"/>
    <mergeCell ref="K174:L174"/>
    <mergeCell ref="M174:N174"/>
    <mergeCell ref="AF171:AG171"/>
    <mergeCell ref="Q171:R171"/>
    <mergeCell ref="S171:T171"/>
    <mergeCell ref="AD173:AE173"/>
    <mergeCell ref="AL172:AM172"/>
    <mergeCell ref="X172:Y172"/>
    <mergeCell ref="AF175:AG175"/>
    <mergeCell ref="AH175:AI175"/>
    <mergeCell ref="AJ175:AK175"/>
    <mergeCell ref="AL175:AM175"/>
    <mergeCell ref="X174:Y174"/>
    <mergeCell ref="S174:T174"/>
    <mergeCell ref="Q175:R175"/>
    <mergeCell ref="AF174:AG174"/>
    <mergeCell ref="AH174:AI174"/>
    <mergeCell ref="AJ174:AK174"/>
    <mergeCell ref="AL174:AM174"/>
    <mergeCell ref="AD175:AE175"/>
    <mergeCell ref="AJ170:AK170"/>
    <mergeCell ref="AL170:AM170"/>
    <mergeCell ref="AD170:AE170"/>
    <mergeCell ref="AF170:AG170"/>
    <mergeCell ref="AH170:AI170"/>
    <mergeCell ref="AH171:AI171"/>
    <mergeCell ref="AJ171:AK171"/>
    <mergeCell ref="X170:Y170"/>
    <mergeCell ref="O173:P173"/>
    <mergeCell ref="Q172:R172"/>
    <mergeCell ref="S172:T172"/>
    <mergeCell ref="AH172:AI172"/>
    <mergeCell ref="AJ172:AK172"/>
    <mergeCell ref="AL173:AM173"/>
    <mergeCell ref="S173:T173"/>
    <mergeCell ref="X173:Y173"/>
    <mergeCell ref="AF173:AG173"/>
    <mergeCell ref="AH173:AI173"/>
    <mergeCell ref="AJ173:AK173"/>
    <mergeCell ref="Z172:AC172"/>
    <mergeCell ref="AD172:AE172"/>
    <mergeCell ref="Q173:R173"/>
    <mergeCell ref="AF172:AG172"/>
    <mergeCell ref="Z173:AC173"/>
    <mergeCell ref="X178:Y178"/>
    <mergeCell ref="Z178:AC178"/>
    <mergeCell ref="AD178:AE178"/>
    <mergeCell ref="AF178:AG178"/>
    <mergeCell ref="AH178:AI178"/>
    <mergeCell ref="AJ178:AK178"/>
    <mergeCell ref="AL178:AM178"/>
    <mergeCell ref="AN178:AO178"/>
    <mergeCell ref="AN170:AO170"/>
    <mergeCell ref="AN171:AO171"/>
    <mergeCell ref="X177:Y177"/>
    <mergeCell ref="Z177:AC177"/>
    <mergeCell ref="AD177:AE177"/>
    <mergeCell ref="AF177:AG177"/>
    <mergeCell ref="AH177:AI177"/>
    <mergeCell ref="AJ177:AK177"/>
    <mergeCell ref="AL177:AM177"/>
    <mergeCell ref="AN177:AO177"/>
    <mergeCell ref="AN173:AO173"/>
    <mergeCell ref="AN172:AO172"/>
    <mergeCell ref="AN175:AO175"/>
    <mergeCell ref="AN174:AO174"/>
    <mergeCell ref="AN176:AO176"/>
    <mergeCell ref="AL171:AM171"/>
    <mergeCell ref="C179:D179"/>
    <mergeCell ref="E179:H179"/>
    <mergeCell ref="I179:J179"/>
    <mergeCell ref="K179:L179"/>
    <mergeCell ref="M179:N179"/>
    <mergeCell ref="O179:P179"/>
    <mergeCell ref="Q179:R179"/>
    <mergeCell ref="S179:T179"/>
    <mergeCell ref="C180:D180"/>
    <mergeCell ref="E180:H180"/>
    <mergeCell ref="I180:J180"/>
    <mergeCell ref="K180:L180"/>
    <mergeCell ref="M180:N180"/>
    <mergeCell ref="O180:P180"/>
    <mergeCell ref="Q180:R180"/>
    <mergeCell ref="S180:T180"/>
    <mergeCell ref="C181:D181"/>
    <mergeCell ref="E181:H181"/>
    <mergeCell ref="I181:J181"/>
    <mergeCell ref="K181:L181"/>
    <mergeCell ref="M181:N181"/>
    <mergeCell ref="O181:P181"/>
    <mergeCell ref="Q181:R181"/>
    <mergeCell ref="S181:T181"/>
    <mergeCell ref="D17:H17"/>
    <mergeCell ref="D19:H19"/>
    <mergeCell ref="J142:K143"/>
    <mergeCell ref="L142:L143"/>
    <mergeCell ref="M142:M143"/>
    <mergeCell ref="N142:N143"/>
    <mergeCell ref="J144:K145"/>
    <mergeCell ref="L144:L145"/>
    <mergeCell ref="M144:M145"/>
    <mergeCell ref="N144:N145"/>
    <mergeCell ref="C145:E145"/>
    <mergeCell ref="C142:E142"/>
    <mergeCell ref="C143:E143"/>
    <mergeCell ref="E89:F89"/>
    <mergeCell ref="G89:H89"/>
    <mergeCell ref="I70:J70"/>
    <mergeCell ref="W2:X2"/>
    <mergeCell ref="J138:K139"/>
    <mergeCell ref="L138:L139"/>
    <mergeCell ref="M138:M139"/>
    <mergeCell ref="J140:K141"/>
    <mergeCell ref="L140:L141"/>
    <mergeCell ref="M140:M141"/>
    <mergeCell ref="N140:N141"/>
    <mergeCell ref="C139:E139"/>
    <mergeCell ref="B136:E136"/>
    <mergeCell ref="C141:E141"/>
    <mergeCell ref="B133:T133"/>
    <mergeCell ref="O99:P99"/>
    <mergeCell ref="Q99:R99"/>
    <mergeCell ref="S99:T99"/>
    <mergeCell ref="X99:Y99"/>
    <mergeCell ref="I96:J96"/>
    <mergeCell ref="E98:H98"/>
    <mergeCell ref="I98:J98"/>
    <mergeCell ref="K98:L98"/>
    <mergeCell ref="M98:N98"/>
    <mergeCell ref="B80:B83"/>
    <mergeCell ref="D21:H21"/>
    <mergeCell ref="C89:D89"/>
    <mergeCell ref="AD148:AE148"/>
    <mergeCell ref="AF148:AH148"/>
    <mergeCell ref="I71:J71"/>
    <mergeCell ref="C62:D62"/>
    <mergeCell ref="E71:H71"/>
    <mergeCell ref="C58:D58"/>
    <mergeCell ref="I62:J62"/>
    <mergeCell ref="E68:H68"/>
    <mergeCell ref="E69:H69"/>
    <mergeCell ref="B66:C66"/>
    <mergeCell ref="X146:Y146"/>
    <mergeCell ref="Z146:AA146"/>
    <mergeCell ref="AB146:AC146"/>
    <mergeCell ref="B94:C94"/>
    <mergeCell ref="B88:B91"/>
    <mergeCell ref="C88:D88"/>
    <mergeCell ref="E88:F88"/>
    <mergeCell ref="G88:H88"/>
    <mergeCell ref="I88:J88"/>
    <mergeCell ref="K88:L88"/>
    <mergeCell ref="M88:N88"/>
    <mergeCell ref="C99:D99"/>
    <mergeCell ref="E99:H99"/>
    <mergeCell ref="I99:J99"/>
  </mergeCells>
  <phoneticPr fontId="2" type="noConversion"/>
  <conditionalFormatting sqref="W69:W71 W171:W181 AL179:AM181">
    <cfRule type="expression" dxfId="73" priority="131" stopIfTrue="1">
      <formula>ISERROR(W69)</formula>
    </cfRule>
  </conditionalFormatting>
  <conditionalFormatting sqref="C69:C71">
    <cfRule type="cellIs" dxfId="72" priority="132" stopIfTrue="1" operator="equal">
      <formula>#N/A</formula>
    </cfRule>
  </conditionalFormatting>
  <conditionalFormatting sqref="AL171:AM178">
    <cfRule type="expression" dxfId="71" priority="125" stopIfTrue="1">
      <formula>ISERROR(AL171)</formula>
    </cfRule>
  </conditionalFormatting>
  <conditionalFormatting sqref="C171:C178">
    <cfRule type="cellIs" dxfId="70" priority="126" stopIfTrue="1" operator="equal">
      <formula>#N/A</formula>
    </cfRule>
  </conditionalFormatting>
  <conditionalFormatting sqref="K160:L165 K82:L85 K58:L63">
    <cfRule type="expression" dxfId="69" priority="111">
      <formula>$D$23=2</formula>
    </cfRule>
    <cfRule type="expression" dxfId="68" priority="112">
      <formula>$D$23=1</formula>
    </cfRule>
  </conditionalFormatting>
  <conditionalFormatting sqref="AJ69:AK71">
    <cfRule type="expression" dxfId="67" priority="107">
      <formula>$D$23=2</formula>
    </cfRule>
    <cfRule type="expression" dxfId="66" priority="108">
      <formula>$D$23=1</formula>
    </cfRule>
  </conditionalFormatting>
  <conditionalFormatting sqref="O69:P71">
    <cfRule type="expression" dxfId="65" priority="105">
      <formula>$D$23=2</formula>
    </cfRule>
    <cfRule type="expression" dxfId="64" priority="106">
      <formula>$D$23=1</formula>
    </cfRule>
  </conditionalFormatting>
  <conditionalFormatting sqref="AL69:AM71">
    <cfRule type="expression" dxfId="63" priority="103">
      <formula>$D$23=2</formula>
    </cfRule>
    <cfRule type="expression" dxfId="62" priority="104">
      <formula>$D$23=1</formula>
    </cfRule>
  </conditionalFormatting>
  <conditionalFormatting sqref="Q69:R71">
    <cfRule type="expression" dxfId="61" priority="101">
      <formula>$D$23=2</formula>
    </cfRule>
    <cfRule type="expression" dxfId="60" priority="102">
      <formula>$D$23=1</formula>
    </cfRule>
  </conditionalFormatting>
  <conditionalFormatting sqref="O171:P178">
    <cfRule type="expression" dxfId="59" priority="87">
      <formula>$D$23=2</formula>
    </cfRule>
    <cfRule type="expression" dxfId="58" priority="88">
      <formula>$D$23=1</formula>
    </cfRule>
  </conditionalFormatting>
  <conditionalFormatting sqref="Q171:R178">
    <cfRule type="expression" dxfId="57" priority="85">
      <formula>$D$23=2</formula>
    </cfRule>
    <cfRule type="expression" dxfId="56" priority="86">
      <formula>$D$23=1</formula>
    </cfRule>
  </conditionalFormatting>
  <conditionalFormatting sqref="AL100:AM100">
    <cfRule type="expression" dxfId="55" priority="40">
      <formula>$D$23=2</formula>
    </cfRule>
    <cfRule type="expression" dxfId="54" priority="41">
      <formula>$D$23=1</formula>
    </cfRule>
  </conditionalFormatting>
  <conditionalFormatting sqref="W97:W100">
    <cfRule type="expression" dxfId="53" priority="61" stopIfTrue="1">
      <formula>ISERROR(W97)</formula>
    </cfRule>
  </conditionalFormatting>
  <conditionalFormatting sqref="C97:C100">
    <cfRule type="cellIs" dxfId="52" priority="62" stopIfTrue="1" operator="equal">
      <formula>#N/A</formula>
    </cfRule>
  </conditionalFormatting>
  <conditionalFormatting sqref="K88:L89">
    <cfRule type="expression" dxfId="51" priority="59">
      <formula>$D$23=2</formula>
    </cfRule>
    <cfRule type="expression" dxfId="50" priority="60">
      <formula>$D$23=1</formula>
    </cfRule>
  </conditionalFormatting>
  <conditionalFormatting sqref="AJ97:AK100">
    <cfRule type="expression" dxfId="49" priority="57">
      <formula>$D$23=2</formula>
    </cfRule>
    <cfRule type="expression" dxfId="48" priority="58">
      <formula>$D$23=1</formula>
    </cfRule>
  </conditionalFormatting>
  <conditionalFormatting sqref="O97:P100">
    <cfRule type="expression" dxfId="47" priority="55">
      <formula>$D$23=2</formula>
    </cfRule>
    <cfRule type="expression" dxfId="46" priority="56">
      <formula>$D$23=1</formula>
    </cfRule>
  </conditionalFormatting>
  <conditionalFormatting sqref="AL97:AM99">
    <cfRule type="expression" dxfId="45" priority="53">
      <formula>$D$23=2</formula>
    </cfRule>
    <cfRule type="expression" dxfId="44" priority="54">
      <formula>$D$23=1</formula>
    </cfRule>
  </conditionalFormatting>
  <conditionalFormatting sqref="Q97:R100">
    <cfRule type="expression" dxfId="43" priority="51">
      <formula>$D$23=2</formula>
    </cfRule>
    <cfRule type="expression" dxfId="42" priority="52">
      <formula>$D$23=1</formula>
    </cfRule>
  </conditionalFormatting>
  <conditionalFormatting sqref="K90:L91">
    <cfRule type="expression" dxfId="41" priority="49">
      <formula>$D$23=2</formula>
    </cfRule>
    <cfRule type="expression" dxfId="40" priority="50">
      <formula>$D$23=1</formula>
    </cfRule>
  </conditionalFormatting>
  <conditionalFormatting sqref="K80:L81">
    <cfRule type="expression" dxfId="39" priority="47">
      <formula>$D$23=2</formula>
    </cfRule>
    <cfRule type="expression" dxfId="38" priority="48">
      <formula>$D$23=1</formula>
    </cfRule>
  </conditionalFormatting>
  <conditionalFormatting sqref="K86:L87">
    <cfRule type="expression" dxfId="37" priority="45">
      <formula>$D$23=2</formula>
    </cfRule>
    <cfRule type="expression" dxfId="36" priority="46">
      <formula>$D$23=1</formula>
    </cfRule>
  </conditionalFormatting>
  <conditionalFormatting sqref="K111:L114">
    <cfRule type="expression" dxfId="35" priority="36">
      <formula>$D$23=2</formula>
    </cfRule>
    <cfRule type="expression" dxfId="34" priority="37">
      <formula>$D$23=1</formula>
    </cfRule>
  </conditionalFormatting>
  <conditionalFormatting sqref="AL129:AM129">
    <cfRule type="expression" dxfId="33" priority="16">
      <formula>$D$23=2</formula>
    </cfRule>
    <cfRule type="expression" dxfId="32" priority="17">
      <formula>$D$23=1</formula>
    </cfRule>
  </conditionalFormatting>
  <conditionalFormatting sqref="W126:W129">
    <cfRule type="expression" dxfId="31" priority="34" stopIfTrue="1">
      <formula>ISERROR(W126)</formula>
    </cfRule>
  </conditionalFormatting>
  <conditionalFormatting sqref="C126:C129">
    <cfRule type="cellIs" dxfId="30" priority="35" stopIfTrue="1" operator="equal">
      <formula>#N/A</formula>
    </cfRule>
  </conditionalFormatting>
  <conditionalFormatting sqref="K117:L118">
    <cfRule type="expression" dxfId="29" priority="32">
      <formula>$D$23=2</formula>
    </cfRule>
    <cfRule type="expression" dxfId="28" priority="33">
      <formula>$D$23=1</formula>
    </cfRule>
  </conditionalFormatting>
  <conditionalFormatting sqref="AJ126:AK129">
    <cfRule type="expression" dxfId="27" priority="30">
      <formula>$D$23=2</formula>
    </cfRule>
    <cfRule type="expression" dxfId="26" priority="31">
      <formula>$D$23=1</formula>
    </cfRule>
  </conditionalFormatting>
  <conditionalFormatting sqref="O126:P129">
    <cfRule type="expression" dxfId="25" priority="28">
      <formula>$D$23=2</formula>
    </cfRule>
    <cfRule type="expression" dxfId="24" priority="29">
      <formula>$D$23=1</formula>
    </cfRule>
  </conditionalFormatting>
  <conditionalFormatting sqref="AL126:AM128">
    <cfRule type="expression" dxfId="23" priority="26">
      <formula>$D$23=2</formula>
    </cfRule>
    <cfRule type="expression" dxfId="22" priority="27">
      <formula>$D$23=1</formula>
    </cfRule>
  </conditionalFormatting>
  <conditionalFormatting sqref="Q126:R129">
    <cfRule type="expression" dxfId="21" priority="24">
      <formula>$D$23=2</formula>
    </cfRule>
    <cfRule type="expression" dxfId="20" priority="25">
      <formula>$D$23=1</formula>
    </cfRule>
  </conditionalFormatting>
  <conditionalFormatting sqref="K119:L120">
    <cfRule type="expression" dxfId="19" priority="22">
      <formula>$D$23=2</formula>
    </cfRule>
    <cfRule type="expression" dxfId="18" priority="23">
      <formula>$D$23=1</formula>
    </cfRule>
  </conditionalFormatting>
  <conditionalFormatting sqref="K109:L110">
    <cfRule type="expression" dxfId="17" priority="20">
      <formula>$D$23=2</formula>
    </cfRule>
    <cfRule type="expression" dxfId="16" priority="21">
      <formula>$D$23=1</formula>
    </cfRule>
  </conditionalFormatting>
  <conditionalFormatting sqref="K115:L116">
    <cfRule type="expression" dxfId="15" priority="18">
      <formula>$D$23=2</formula>
    </cfRule>
    <cfRule type="expression" dxfId="14" priority="19">
      <formula>$D$23=1</formula>
    </cfRule>
  </conditionalFormatting>
  <conditionalFormatting sqref="K154:L159">
    <cfRule type="expression" dxfId="13" priority="14">
      <formula>$D$23=2</formula>
    </cfRule>
    <cfRule type="expression" dxfId="12" priority="15">
      <formula>$D$23=1</formula>
    </cfRule>
  </conditionalFormatting>
  <conditionalFormatting sqref="K152:L153">
    <cfRule type="expression" dxfId="11" priority="12">
      <formula>$D$23=2</formula>
    </cfRule>
    <cfRule type="expression" dxfId="10" priority="13">
      <formula>$D$23=1</formula>
    </cfRule>
  </conditionalFormatting>
  <conditionalFormatting sqref="C179 C181">
    <cfRule type="cellIs" dxfId="9" priority="10" stopIfTrue="1" operator="equal">
      <formula>#N/A</formula>
    </cfRule>
  </conditionalFormatting>
  <conditionalFormatting sqref="O179:P179 O181:P181">
    <cfRule type="expression" dxfId="8" priority="8">
      <formula>$D$23=2</formula>
    </cfRule>
    <cfRule type="expression" dxfId="7" priority="9">
      <formula>$D$23=1</formula>
    </cfRule>
  </conditionalFormatting>
  <conditionalFormatting sqref="Q179:R179 Q181:R181">
    <cfRule type="expression" dxfId="6" priority="6">
      <formula>$D$23=2</formula>
    </cfRule>
    <cfRule type="expression" dxfId="5" priority="7">
      <formula>$D$23=1</formula>
    </cfRule>
  </conditionalFormatting>
  <conditionalFormatting sqref="C180">
    <cfRule type="cellIs" dxfId="4" priority="5" stopIfTrue="1" operator="equal">
      <formula>#N/A</formula>
    </cfRule>
  </conditionalFormatting>
  <conditionalFormatting sqref="O180:P180">
    <cfRule type="expression" dxfId="3" priority="3">
      <formula>$D$23=2</formula>
    </cfRule>
    <cfRule type="expression" dxfId="2" priority="4">
      <formula>$D$23=1</formula>
    </cfRule>
  </conditionalFormatting>
  <conditionalFormatting sqref="Q180:R180">
    <cfRule type="expression" dxfId="1" priority="1">
      <formula>$D$23=2</formula>
    </cfRule>
    <cfRule type="expression" dxfId="0" priority="2">
      <formula>$D$23=1</formula>
    </cfRule>
  </conditionalFormatting>
  <printOptions horizontalCentered="1"/>
  <pageMargins left="0.78740157480314965" right="0.78740157480314965" top="0.59055118110236227" bottom="0.59055118110236227" header="0.51181102362204722" footer="0.51181102362204722"/>
  <pageSetup paperSize="9" scale="79" fitToHeight="5" orientation="portrait" r:id="rId1"/>
  <headerFooter alignWithMargins="0">
    <oddFooter>&amp;R&amp;8&amp;P/&amp;N</oddFooter>
  </headerFooter>
  <rowBreaks count="4" manualBreakCount="4">
    <brk id="52" min="1" max="19" man="1"/>
    <brk id="74" min="1" max="19" man="1"/>
    <brk id="103" min="1" max="19" man="1"/>
    <brk id="132" min="1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7" r:id="rId4" name="Drop Down 23">
              <controlPr locked="0" defaultSize="0" autoLine="0" autoPict="0">
                <anchor moveWithCells="1">
                  <from>
                    <xdr:col>2</xdr:col>
                    <xdr:colOff>771525</xdr:colOff>
                    <xdr:row>22</xdr:row>
                    <xdr:rowOff>0</xdr:rowOff>
                  </from>
                  <to>
                    <xdr:col>4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K3" sqref="K3"/>
    </sheetView>
  </sheetViews>
  <sheetFormatPr baseColWidth="10" defaultRowHeight="12.75"/>
  <cols>
    <col min="1" max="1" width="14.7109375" bestFit="1" customWidth="1"/>
  </cols>
  <sheetData>
    <row r="1" spans="1:11">
      <c r="A1" s="5" t="s">
        <v>23</v>
      </c>
      <c r="B1">
        <v>1</v>
      </c>
      <c r="D1">
        <f>Tabelle!W58</f>
        <v>0</v>
      </c>
      <c r="E1">
        <f>Tabelle!X58</f>
        <v>0</v>
      </c>
      <c r="F1">
        <f>Tabelle!Y58</f>
        <v>0</v>
      </c>
      <c r="G1">
        <f>Tabelle!Z58</f>
        <v>0</v>
      </c>
      <c r="H1">
        <f>Tabelle!AA58</f>
        <v>0</v>
      </c>
      <c r="I1" t="str">
        <f>Tabelle!AB58</f>
        <v/>
      </c>
      <c r="J1">
        <f>Tabelle!AC58</f>
        <v>0</v>
      </c>
      <c r="K1">
        <f>Tabelle!AD58</f>
        <v>0</v>
      </c>
    </row>
    <row r="2" spans="1:11">
      <c r="A2" s="5" t="s">
        <v>23</v>
      </c>
      <c r="B2">
        <v>2</v>
      </c>
      <c r="D2">
        <f>Tabelle!W60</f>
        <v>0</v>
      </c>
      <c r="E2">
        <f>Tabelle!X60</f>
        <v>0</v>
      </c>
      <c r="F2">
        <f>Tabelle!Y60</f>
        <v>0</v>
      </c>
      <c r="G2">
        <f>Tabelle!Z60</f>
        <v>0</v>
      </c>
      <c r="H2">
        <f>Tabelle!AA60</f>
        <v>0</v>
      </c>
      <c r="I2" t="str">
        <f>Tabelle!AB60</f>
        <v/>
      </c>
      <c r="J2">
        <f>Tabelle!AC60</f>
        <v>0</v>
      </c>
      <c r="K2">
        <f>Tabelle!AD60</f>
        <v>0</v>
      </c>
    </row>
    <row r="3" spans="1:11">
      <c r="A3" s="5" t="s">
        <v>23</v>
      </c>
      <c r="B3">
        <v>3</v>
      </c>
      <c r="D3">
        <f>Tabelle!W62</f>
        <v>0</v>
      </c>
      <c r="E3">
        <f>Tabelle!X62</f>
        <v>0</v>
      </c>
      <c r="F3">
        <f>Tabelle!Y62</f>
        <v>0</v>
      </c>
      <c r="G3">
        <f>Tabelle!Z62</f>
        <v>0</v>
      </c>
      <c r="H3">
        <f>Tabelle!AA62</f>
        <v>0</v>
      </c>
      <c r="I3" t="str">
        <f>Tabelle!AB62</f>
        <v/>
      </c>
      <c r="J3">
        <f>Tabelle!AC62</f>
        <v>0</v>
      </c>
      <c r="K3">
        <f>Tabelle!AD62</f>
        <v>0</v>
      </c>
    </row>
    <row r="4" spans="1:11">
      <c r="A4" s="5" t="s">
        <v>24</v>
      </c>
      <c r="B4">
        <v>4</v>
      </c>
      <c r="D4">
        <f>Tabelle!W80</f>
        <v>0</v>
      </c>
      <c r="E4">
        <f>Tabelle!X80</f>
        <v>0</v>
      </c>
      <c r="F4">
        <f>Tabelle!Y80</f>
        <v>0</v>
      </c>
      <c r="G4">
        <f>Tabelle!Z80</f>
        <v>0</v>
      </c>
      <c r="H4">
        <f>Tabelle!AA80</f>
        <v>0</v>
      </c>
      <c r="I4" t="str">
        <f>Tabelle!AB80</f>
        <v/>
      </c>
      <c r="J4">
        <f>Tabelle!AC80</f>
        <v>0</v>
      </c>
      <c r="K4">
        <f>Tabelle!AD80</f>
        <v>0</v>
      </c>
    </row>
    <row r="5" spans="1:11">
      <c r="A5" s="5" t="s">
        <v>24</v>
      </c>
      <c r="B5">
        <v>5</v>
      </c>
      <c r="D5">
        <f>Tabelle!W82</f>
        <v>0</v>
      </c>
      <c r="E5">
        <f>Tabelle!X82</f>
        <v>0</v>
      </c>
      <c r="F5">
        <f>Tabelle!Y82</f>
        <v>0</v>
      </c>
      <c r="G5">
        <f>Tabelle!Z82</f>
        <v>0</v>
      </c>
      <c r="H5">
        <f>Tabelle!AA82</f>
        <v>0</v>
      </c>
      <c r="I5" t="str">
        <f>Tabelle!AB82</f>
        <v/>
      </c>
      <c r="J5">
        <f>Tabelle!AC82</f>
        <v>0</v>
      </c>
      <c r="K5">
        <f>Tabelle!AD82</f>
        <v>0</v>
      </c>
    </row>
    <row r="6" spans="1:11">
      <c r="A6" s="5" t="s">
        <v>24</v>
      </c>
      <c r="B6">
        <v>6</v>
      </c>
      <c r="D6">
        <f>Tabelle!W84</f>
        <v>0</v>
      </c>
      <c r="E6">
        <f>Tabelle!X84</f>
        <v>0</v>
      </c>
      <c r="F6">
        <f>Tabelle!Y84</f>
        <v>0</v>
      </c>
      <c r="G6">
        <f>Tabelle!Z84</f>
        <v>0</v>
      </c>
      <c r="H6">
        <f>Tabelle!AA84</f>
        <v>0</v>
      </c>
      <c r="I6" t="str">
        <f>Tabelle!AB84</f>
        <v/>
      </c>
      <c r="J6">
        <f>Tabelle!AC84</f>
        <v>0</v>
      </c>
      <c r="K6">
        <f>Tabelle!AD84</f>
        <v>0</v>
      </c>
    </row>
    <row r="7" spans="1:11">
      <c r="A7" s="5" t="s">
        <v>24</v>
      </c>
      <c r="B7">
        <v>7</v>
      </c>
      <c r="D7">
        <f>Tabelle!W86</f>
        <v>0</v>
      </c>
      <c r="E7">
        <f>Tabelle!X86</f>
        <v>0</v>
      </c>
      <c r="F7">
        <f>Tabelle!Y86</f>
        <v>0</v>
      </c>
      <c r="G7">
        <f>Tabelle!Z86</f>
        <v>0</v>
      </c>
      <c r="H7">
        <f>Tabelle!AA86</f>
        <v>0</v>
      </c>
      <c r="I7" t="str">
        <f>Tabelle!AB86</f>
        <v/>
      </c>
      <c r="J7">
        <f>Tabelle!AC86</f>
        <v>0</v>
      </c>
      <c r="K7">
        <f>Tabelle!AD86</f>
        <v>0</v>
      </c>
    </row>
    <row r="8" spans="1:11">
      <c r="A8" s="5" t="s">
        <v>24</v>
      </c>
      <c r="B8">
        <v>8</v>
      </c>
      <c r="D8">
        <f>Tabelle!W88</f>
        <v>0</v>
      </c>
      <c r="E8">
        <f>Tabelle!X88</f>
        <v>0</v>
      </c>
      <c r="F8">
        <f>Tabelle!Y88</f>
        <v>0</v>
      </c>
      <c r="G8">
        <f>Tabelle!Z88</f>
        <v>0</v>
      </c>
      <c r="H8">
        <f>Tabelle!AA88</f>
        <v>0</v>
      </c>
      <c r="I8" t="str">
        <f>Tabelle!AB88</f>
        <v/>
      </c>
      <c r="J8">
        <f>Tabelle!AC88</f>
        <v>0</v>
      </c>
      <c r="K8">
        <f>Tabelle!AD88</f>
        <v>0</v>
      </c>
    </row>
    <row r="9" spans="1:11">
      <c r="A9" s="5" t="s">
        <v>24</v>
      </c>
      <c r="B9">
        <v>9</v>
      </c>
      <c r="D9">
        <f>Tabelle!W90</f>
        <v>0</v>
      </c>
      <c r="E9">
        <f>Tabelle!X90</f>
        <v>0</v>
      </c>
      <c r="F9">
        <f>Tabelle!Y90</f>
        <v>0</v>
      </c>
      <c r="G9">
        <f>Tabelle!Z90</f>
        <v>0</v>
      </c>
      <c r="H9">
        <f>Tabelle!AA90</f>
        <v>0</v>
      </c>
      <c r="I9" t="str">
        <f>Tabelle!AB90</f>
        <v/>
      </c>
      <c r="J9">
        <f>Tabelle!AC90</f>
        <v>0</v>
      </c>
      <c r="K9">
        <f>Tabelle!AD90</f>
        <v>0</v>
      </c>
    </row>
    <row r="10" spans="1:11">
      <c r="A10" s="5" t="s">
        <v>67</v>
      </c>
      <c r="B10">
        <v>10</v>
      </c>
      <c r="D10">
        <f>Tabelle!W109</f>
        <v>0</v>
      </c>
      <c r="E10">
        <f>Tabelle!X109</f>
        <v>0</v>
      </c>
      <c r="F10">
        <f>Tabelle!Y109</f>
        <v>0</v>
      </c>
      <c r="G10">
        <f>Tabelle!Z109</f>
        <v>0</v>
      </c>
      <c r="H10">
        <f>Tabelle!AA109</f>
        <v>0</v>
      </c>
      <c r="I10" t="str">
        <f>Tabelle!AB109</f>
        <v/>
      </c>
      <c r="J10">
        <f>Tabelle!AC109</f>
        <v>0</v>
      </c>
      <c r="K10">
        <f>Tabelle!AD109</f>
        <v>0</v>
      </c>
    </row>
    <row r="11" spans="1:11">
      <c r="A11" s="5" t="s">
        <v>67</v>
      </c>
      <c r="B11">
        <v>11</v>
      </c>
      <c r="D11">
        <f>Tabelle!W111</f>
        <v>0</v>
      </c>
      <c r="E11">
        <f>Tabelle!X111</f>
        <v>0</v>
      </c>
      <c r="F11">
        <f>Tabelle!Y111</f>
        <v>0</v>
      </c>
      <c r="G11">
        <f>Tabelle!Z111</f>
        <v>0</v>
      </c>
      <c r="H11">
        <f>Tabelle!AA111</f>
        <v>0</v>
      </c>
      <c r="I11" t="str">
        <f>Tabelle!AB111</f>
        <v/>
      </c>
      <c r="J11">
        <f>Tabelle!AC111</f>
        <v>0</v>
      </c>
      <c r="K11">
        <f>Tabelle!AD111</f>
        <v>0</v>
      </c>
    </row>
    <row r="12" spans="1:11">
      <c r="A12" s="5" t="s">
        <v>67</v>
      </c>
      <c r="B12">
        <v>12</v>
      </c>
      <c r="D12">
        <f>Tabelle!W113</f>
        <v>0</v>
      </c>
      <c r="E12">
        <f>Tabelle!X113</f>
        <v>0</v>
      </c>
      <c r="F12">
        <f>Tabelle!Y113</f>
        <v>0</v>
      </c>
      <c r="G12">
        <f>Tabelle!Z113</f>
        <v>0</v>
      </c>
      <c r="H12">
        <f>Tabelle!AA113</f>
        <v>0</v>
      </c>
      <c r="I12" t="str">
        <f>Tabelle!AB113</f>
        <v/>
      </c>
      <c r="J12">
        <f>Tabelle!AC113</f>
        <v>0</v>
      </c>
      <c r="K12">
        <f>Tabelle!AD113</f>
        <v>0</v>
      </c>
    </row>
    <row r="13" spans="1:11">
      <c r="A13" s="5" t="s">
        <v>67</v>
      </c>
      <c r="B13">
        <v>13</v>
      </c>
      <c r="D13">
        <f>Tabelle!W115</f>
        <v>0</v>
      </c>
      <c r="E13">
        <f>Tabelle!X115</f>
        <v>0</v>
      </c>
      <c r="F13">
        <f>Tabelle!Y115</f>
        <v>0</v>
      </c>
      <c r="G13">
        <f>Tabelle!Z115</f>
        <v>0</v>
      </c>
      <c r="H13">
        <f>Tabelle!AA115</f>
        <v>0</v>
      </c>
      <c r="I13" t="str">
        <f>Tabelle!AB115</f>
        <v/>
      </c>
      <c r="J13">
        <f>Tabelle!AC115</f>
        <v>0</v>
      </c>
      <c r="K13">
        <f>Tabelle!AD115</f>
        <v>0</v>
      </c>
    </row>
    <row r="14" spans="1:11">
      <c r="A14" s="5" t="s">
        <v>67</v>
      </c>
      <c r="B14">
        <v>14</v>
      </c>
      <c r="D14">
        <f>Tabelle!W117</f>
        <v>0</v>
      </c>
      <c r="E14">
        <f>Tabelle!X117</f>
        <v>0</v>
      </c>
      <c r="F14">
        <f>Tabelle!Y117</f>
        <v>0</v>
      </c>
      <c r="G14">
        <f>Tabelle!Z117</f>
        <v>0</v>
      </c>
      <c r="H14">
        <f>Tabelle!AA117</f>
        <v>0</v>
      </c>
      <c r="I14" t="str">
        <f>Tabelle!AB117</f>
        <v/>
      </c>
      <c r="J14">
        <f>Tabelle!AC117</f>
        <v>0</v>
      </c>
      <c r="K14">
        <f>Tabelle!AD117</f>
        <v>0</v>
      </c>
    </row>
    <row r="15" spans="1:11">
      <c r="A15" s="5" t="s">
        <v>67</v>
      </c>
      <c r="B15">
        <v>15</v>
      </c>
      <c r="D15">
        <f>Tabelle!W119</f>
        <v>0</v>
      </c>
      <c r="E15">
        <f>Tabelle!X119</f>
        <v>0</v>
      </c>
      <c r="F15">
        <f>Tabelle!Y119</f>
        <v>0</v>
      </c>
      <c r="G15">
        <f>Tabelle!Z119</f>
        <v>0</v>
      </c>
      <c r="H15">
        <f>Tabelle!AA119</f>
        <v>0</v>
      </c>
      <c r="I15" t="str">
        <f>Tabelle!AB119</f>
        <v/>
      </c>
      <c r="J15">
        <f>Tabelle!AC119</f>
        <v>0</v>
      </c>
      <c r="K15">
        <f>Tabelle!AD119</f>
        <v>0</v>
      </c>
    </row>
    <row r="16" spans="1:11">
      <c r="A16" s="5" t="s">
        <v>95</v>
      </c>
      <c r="B16">
        <v>16</v>
      </c>
      <c r="D16" t="e">
        <f>Tabelle!W152</f>
        <v>#N/A</v>
      </c>
      <c r="E16" t="e">
        <f>Tabelle!X152</f>
        <v>#N/A</v>
      </c>
      <c r="F16">
        <f>Tabelle!Y152</f>
        <v>0</v>
      </c>
      <c r="G16">
        <f>Tabelle!Z152</f>
        <v>0</v>
      </c>
      <c r="H16">
        <f>Tabelle!AA152</f>
        <v>0</v>
      </c>
      <c r="I16" t="str">
        <f>Tabelle!AB152</f>
        <v/>
      </c>
      <c r="J16">
        <f>Tabelle!AC152</f>
        <v>0</v>
      </c>
      <c r="K16">
        <f>Tabelle!AD152</f>
        <v>0</v>
      </c>
    </row>
    <row r="17" spans="1:11">
      <c r="A17" s="5" t="s">
        <v>95</v>
      </c>
      <c r="B17">
        <v>17</v>
      </c>
      <c r="D17" t="e">
        <f>Tabelle!W154</f>
        <v>#N/A</v>
      </c>
      <c r="E17" t="e">
        <f>Tabelle!X154</f>
        <v>#N/A</v>
      </c>
      <c r="F17">
        <f>Tabelle!Y154</f>
        <v>0</v>
      </c>
      <c r="G17">
        <f>Tabelle!Z154</f>
        <v>0</v>
      </c>
      <c r="H17">
        <f>Tabelle!AA154</f>
        <v>0</v>
      </c>
      <c r="I17" t="str">
        <f>Tabelle!AB154</f>
        <v/>
      </c>
      <c r="J17">
        <f>Tabelle!AC154</f>
        <v>0</v>
      </c>
      <c r="K17">
        <f>Tabelle!AD154</f>
        <v>0</v>
      </c>
    </row>
    <row r="18" spans="1:11">
      <c r="A18" s="5" t="s">
        <v>95</v>
      </c>
      <c r="B18">
        <v>18</v>
      </c>
      <c r="D18" t="e">
        <f>Tabelle!W156</f>
        <v>#N/A</v>
      </c>
      <c r="E18" t="e">
        <f>Tabelle!X156</f>
        <v>#N/A</v>
      </c>
      <c r="F18">
        <f>Tabelle!Y156</f>
        <v>0</v>
      </c>
      <c r="G18">
        <f>Tabelle!Z156</f>
        <v>0</v>
      </c>
      <c r="H18">
        <f>Tabelle!AA156</f>
        <v>0</v>
      </c>
      <c r="I18" t="str">
        <f>Tabelle!AB156</f>
        <v/>
      </c>
      <c r="J18">
        <f>Tabelle!AC156</f>
        <v>0</v>
      </c>
      <c r="K18">
        <f>Tabelle!AD156</f>
        <v>0</v>
      </c>
    </row>
    <row r="19" spans="1:11">
      <c r="A19" s="5" t="s">
        <v>95</v>
      </c>
      <c r="B19">
        <v>19</v>
      </c>
      <c r="D19" t="e">
        <f>Tabelle!W158</f>
        <v>#N/A</v>
      </c>
      <c r="E19" t="e">
        <f>Tabelle!X158</f>
        <v>#N/A</v>
      </c>
      <c r="F19">
        <f>Tabelle!Y158</f>
        <v>0</v>
      </c>
      <c r="G19">
        <f>Tabelle!Z158</f>
        <v>0</v>
      </c>
      <c r="H19">
        <f>Tabelle!AA158</f>
        <v>0</v>
      </c>
      <c r="I19" t="str">
        <f>Tabelle!AB158</f>
        <v/>
      </c>
      <c r="J19">
        <f>Tabelle!AC158</f>
        <v>0</v>
      </c>
      <c r="K19">
        <f>Tabelle!AD158</f>
        <v>0</v>
      </c>
    </row>
    <row r="20" spans="1:11">
      <c r="A20" s="25" t="s">
        <v>36</v>
      </c>
      <c r="B20">
        <v>20</v>
      </c>
      <c r="D20" t="e">
        <f>Tabelle!W160</f>
        <v>#N/A</v>
      </c>
      <c r="E20" t="e">
        <f>Tabelle!X160</f>
        <v>#N/A</v>
      </c>
      <c r="F20">
        <f>Tabelle!Y160</f>
        <v>0</v>
      </c>
      <c r="G20">
        <f>Tabelle!Z160</f>
        <v>0</v>
      </c>
      <c r="H20">
        <f>Tabelle!AA160</f>
        <v>0</v>
      </c>
      <c r="I20" t="str">
        <f>Tabelle!AB160</f>
        <v/>
      </c>
      <c r="J20">
        <f>Tabelle!AC160</f>
        <v>0</v>
      </c>
      <c r="K20">
        <f>Tabelle!AD160</f>
        <v>0</v>
      </c>
    </row>
    <row r="21" spans="1:11">
      <c r="A21" s="25" t="s">
        <v>36</v>
      </c>
      <c r="B21">
        <v>21</v>
      </c>
      <c r="D21" t="e">
        <f>Tabelle!W162</f>
        <v>#N/A</v>
      </c>
      <c r="E21" t="e">
        <f>Tabelle!X162</f>
        <v>#N/A</v>
      </c>
      <c r="F21">
        <f>Tabelle!Y162</f>
        <v>0</v>
      </c>
      <c r="G21">
        <f>Tabelle!Z162</f>
        <v>0</v>
      </c>
      <c r="H21">
        <f>Tabelle!AA162</f>
        <v>0</v>
      </c>
      <c r="I21" t="str">
        <f>Tabelle!AB162</f>
        <v/>
      </c>
      <c r="J21">
        <f>Tabelle!AC162</f>
        <v>0</v>
      </c>
      <c r="K21">
        <f>Tabelle!AD162</f>
        <v>0</v>
      </c>
    </row>
    <row r="22" spans="1:11">
      <c r="A22" s="25" t="s">
        <v>29</v>
      </c>
      <c r="B22">
        <v>22</v>
      </c>
      <c r="D22" t="e">
        <f>Tabelle!W164</f>
        <v>#N/A</v>
      </c>
      <c r="E22" t="e">
        <f>Tabelle!X164</f>
        <v>#N/A</v>
      </c>
      <c r="F22">
        <f>Tabelle!Y164</f>
        <v>0</v>
      </c>
      <c r="G22">
        <f>Tabelle!Z164</f>
        <v>0</v>
      </c>
      <c r="H22">
        <f>Tabelle!AA164</f>
        <v>0</v>
      </c>
      <c r="I22" t="str">
        <f>Tabelle!AB164</f>
        <v/>
      </c>
      <c r="J22">
        <f>Tabelle!AC164</f>
        <v>0</v>
      </c>
      <c r="K22">
        <f>Tabelle!AD164</f>
        <v>0</v>
      </c>
    </row>
  </sheetData>
  <sheetProtection password="CD87" sheet="1" objects="1" scenarios="1" selectLockedCells="1" selectUnlockedCells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Anleitung</vt:lpstr>
      <vt:lpstr>Tabelle</vt:lpstr>
      <vt:lpstr>CSV</vt:lpstr>
      <vt:lpstr>Anleitung!Druckbereich</vt:lpstr>
      <vt:lpstr>Tabelle!Druckbereich</vt:lpstr>
      <vt:lpstr>Tabelle!Drucktitel</vt:lpstr>
    </vt:vector>
  </TitlesOfParts>
  <Company>VS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Surfer</dc:creator>
  <cp:lastModifiedBy>Volker Schneider</cp:lastModifiedBy>
  <cp:lastPrinted>2022-01-23T15:54:59Z</cp:lastPrinted>
  <dcterms:created xsi:type="dcterms:W3CDTF">2013-12-22T19:30:03Z</dcterms:created>
  <dcterms:modified xsi:type="dcterms:W3CDTF">2022-01-26T15:50:06Z</dcterms:modified>
</cp:coreProperties>
</file>