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bookViews>
    <workbookView xWindow="65416" yWindow="65416" windowWidth="24240" windowHeight="13140" activeTab="1"/>
  </bookViews>
  <sheets>
    <sheet name="Anleitung" sheetId="4" r:id="rId1"/>
    <sheet name="Tabelle" sheetId="1" r:id="rId2"/>
    <sheet name="CSV" sheetId="2" r:id="rId3"/>
  </sheets>
  <definedNames>
    <definedName name="_xlnm.Print_Area" localSheetId="0">'Anleitung'!$A$1:$F$22</definedName>
    <definedName name="_xlnm.Print_Area" localSheetId="1">'Tabelle'!$A$1:$T$134</definedName>
    <definedName name="_xlnm.Print_Titles" localSheetId="1">'Tabelle'!$1:$9</definedName>
  </definedNames>
  <calcPr calcId="152511"/>
  <extLst/>
</workbook>
</file>

<file path=xl/comments2.xml><?xml version="1.0" encoding="utf-8"?>
<comments xmlns="http://schemas.openxmlformats.org/spreadsheetml/2006/main">
  <authors>
    <author>Volker Schneider</author>
    <author> </author>
  </authors>
  <commentList>
    <comment ref="U1" authorId="0">
      <text>
        <r>
          <rPr>
            <b/>
            <sz val="9"/>
            <rFont val="Segoe UI"/>
            <family val="2"/>
          </rPr>
          <t>Volker Schneider:</t>
        </r>
        <r>
          <rPr>
            <sz val="9"/>
            <rFont val="Segoe UI"/>
            <family val="2"/>
          </rPr>
          <t xml:space="preserve">
Basis ist Entwurf V02</t>
        </r>
      </text>
    </comment>
    <comment ref="B9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z.B. Landesmeisterschaft Freie Partie gr. Billard</t>
        </r>
      </text>
    </comment>
    <comment ref="D12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z.B. 2018/19</t>
        </r>
      </text>
    </comment>
    <comment ref="D20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Format TT.MM.JJJJ</t>
        </r>
      </text>
    </comment>
    <comment ref="B75" authorId="1">
      <text>
        <r>
          <rPr>
            <b/>
            <sz val="8"/>
            <rFont val="Tahoma"/>
            <family val="2"/>
          </rPr>
          <t xml:space="preserve"> : </t>
        </r>
        <r>
          <rPr>
            <sz val="10"/>
            <rFont val="Tahoma"/>
            <family val="2"/>
          </rPr>
          <t>Anzeige wenn alle Spiele gespielt sind</t>
        </r>
      </text>
    </comment>
    <comment ref="V77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Anzeige wenn alle Spiele gespielt sind</t>
        </r>
      </text>
    </comment>
    <comment ref="AK77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Anzeige wenn alle Spiele gespielt sind</t>
        </r>
      </text>
    </comment>
    <comment ref="B105" authorId="1">
      <text>
        <r>
          <rPr>
            <b/>
            <sz val="8"/>
            <rFont val="Tahoma"/>
            <family val="2"/>
          </rPr>
          <t xml:space="preserve"> : </t>
        </r>
        <r>
          <rPr>
            <sz val="10"/>
            <rFont val="Tahoma"/>
            <family val="2"/>
          </rPr>
          <t>Anzeige wenn alle Spiele gespielt sind</t>
        </r>
      </text>
    </comment>
    <comment ref="V107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Anzeige wenn alle Spiele gespielt sind</t>
        </r>
      </text>
    </comment>
    <comment ref="AK107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Anzeige wenn alle Spiele gespielt sind</t>
        </r>
      </text>
    </comment>
    <comment ref="B115" authorId="0">
      <text>
        <r>
          <rPr>
            <b/>
            <sz val="9"/>
            <rFont val="Segoe UI"/>
            <family val="2"/>
          </rPr>
          <t>Volker Schneider:</t>
        </r>
        <r>
          <rPr>
            <sz val="9"/>
            <rFont val="Segoe UI"/>
            <family val="2"/>
          </rPr>
          <t xml:space="preserve">
Anzeige der korrekten Spielpaarung wenn alle Ergebnisse der Gruppenspiele eingegeben wurden.</t>
        </r>
      </text>
    </comment>
    <comment ref="B123" authorId="1">
      <text>
        <r>
          <rPr>
            <b/>
            <sz val="8"/>
            <rFont val="Tahoma"/>
            <family val="2"/>
          </rPr>
          <t xml:space="preserve"> : </t>
        </r>
        <r>
          <rPr>
            <sz val="8"/>
            <rFont val="Tahoma"/>
            <family val="2"/>
          </rPr>
          <t>korrekte</t>
        </r>
        <r>
          <rPr>
            <b/>
            <sz val="8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Anzeige wenn alle Spiele gespielt sind</t>
        </r>
      </text>
    </comment>
  </commentList>
</comments>
</file>

<file path=xl/sharedStrings.xml><?xml version="1.0" encoding="utf-8"?>
<sst xmlns="http://schemas.openxmlformats.org/spreadsheetml/2006/main" count="178" uniqueCount="69">
  <si>
    <t>Saison:</t>
  </si>
  <si>
    <t>Distanz:</t>
  </si>
  <si>
    <t>Punkte:</t>
  </si>
  <si>
    <t>Aufnahmen:</t>
  </si>
  <si>
    <t>Austragungsort:</t>
  </si>
  <si>
    <t>Datum:</t>
  </si>
  <si>
    <t>Ausrichter:</t>
  </si>
  <si>
    <t>Teilnehmer:</t>
  </si>
  <si>
    <t>Nr.</t>
  </si>
  <si>
    <t>Name</t>
  </si>
  <si>
    <t>Vorname</t>
  </si>
  <si>
    <t>Verein</t>
  </si>
  <si>
    <t>Spieler-Nr</t>
  </si>
  <si>
    <t>Bälle</t>
  </si>
  <si>
    <t>GD</t>
  </si>
  <si>
    <t>HS</t>
  </si>
  <si>
    <t>Aufn.</t>
  </si>
  <si>
    <t>Runde</t>
  </si>
  <si>
    <t>Rang</t>
  </si>
  <si>
    <t>BED</t>
  </si>
  <si>
    <t>Ermittlung Rang</t>
  </si>
  <si>
    <t>Ermittlung BED</t>
  </si>
  <si>
    <t>Partie-
Punkte</t>
  </si>
  <si>
    <t>Spielergebnisse:</t>
  </si>
  <si>
    <t>Rangliste:</t>
  </si>
  <si>
    <t>Zwischenstand:</t>
  </si>
  <si>
    <t>Anleitung zum Ausfüllen des Spielberichts</t>
  </si>
  <si>
    <t>Der Spielbericht ist mit Schreibschutz versehen. Die Schriftgröße in Zellen kann angepasst werden. Durch Drücken der TAB-Taste springt man von Eingabefeld zu Eingabefeld. Bei Zellen mit kleinen roten Dreiecken oben rechts sind Kommentare hinterlegt.</t>
  </si>
  <si>
    <t>Titel:</t>
  </si>
  <si>
    <t>Den angezeigten Text ersetzen durch z.B. Landesmeisterschaft Freie Partie kl. Billard, oder Qualifikation zur LM Cadre 35/2</t>
  </si>
  <si>
    <r>
      <t xml:space="preserve">Vollständig ausfüllen </t>
    </r>
    <r>
      <rPr>
        <b/>
        <u val="single"/>
        <sz val="10"/>
        <rFont val="Arial"/>
        <family val="2"/>
      </rPr>
      <t>gemäß Einladung</t>
    </r>
    <r>
      <rPr>
        <sz val="10"/>
        <rFont val="Arial"/>
        <family val="2"/>
      </rPr>
      <t>. Wenn Eingaben fehlen werden keine Ranglisten erstellt.</t>
    </r>
  </si>
  <si>
    <t>Ranglisten:</t>
  </si>
  <si>
    <t>Druckbereich:</t>
  </si>
  <si>
    <t>Blatt CSV:</t>
  </si>
  <si>
    <t>Dient zum Ergebnisimport in die Billardarea und wird nicht bearbeitet.</t>
  </si>
  <si>
    <t>Sparte:</t>
  </si>
  <si>
    <t>Technik</t>
  </si>
  <si>
    <t>Dreiband</t>
  </si>
  <si>
    <t>Durch wählen der Sparte werden die GDs bei Auswahl von Technik (Freie Partie, Cadre oder Einband) auf 2 Nachkommastellen und bei Auswahl von Dreiband auf 3 Nachkommastellen gekürzt und angezeigt.</t>
  </si>
  <si>
    <t>Gruppe A</t>
  </si>
  <si>
    <t>Gruppe B</t>
  </si>
  <si>
    <t>Finale</t>
  </si>
  <si>
    <t>ok</t>
  </si>
  <si>
    <t>CSV-Import in BA</t>
  </si>
  <si>
    <t>Distanz Gruppenspiele:</t>
  </si>
  <si>
    <t>Distanz Finale:</t>
  </si>
  <si>
    <t>Gemäß Einladung eingeben. Auf die Distanz wird bei der Eingabe der Spielergebnisse zugegriffen um Fehleingaben zu erkennen. Solange die Spieldistanz nicht eingegeben ist erscheint die Meldung 
"&lt;-- bitte Spieldistanz eingeben"</t>
  </si>
  <si>
    <t>Spielergebnisse 
bei den Gruppenspielen:</t>
  </si>
  <si>
    <t>Gesamtrangliste:</t>
  </si>
  <si>
    <t>Die Ranglisten werden erst angezeigt, wenn alle Spiele einer Gruppe gespielt sind. In der Tabelle rechts neben den Ranglisten kann der Zwischenstand abgelesen werden (nicht im Druckbereich).</t>
  </si>
  <si>
    <t>Der Druckbereich ist eingestellt und umfasst 4 Seiten.</t>
  </si>
  <si>
    <t>Distanzen: Bei fehlenden Eingaben wird Hinweis angezeigt
Ergebnise Gruppe A und B stimmen überein
Finale wird zugeordnet
Endrangliste Zwischenstand ausgefüllt
Hinweis beim Überschreiten der Distanz wird angezeigt
Nachkommastellen (2/3) werden nach Änderung der Sparte (B27) geändert
Blatt CSV: Fehler bei der Übertragung der Daten von Gruppe B wurde korrigiert -&gt;V02</t>
  </si>
  <si>
    <t>Test3 (V1)</t>
  </si>
  <si>
    <t>Gesamt-Rangliste wird nicht angezeigt -&gt;V02 -&gt;V1</t>
  </si>
  <si>
    <t>Gesamt-Rangliste: Platz 3-10 werden nicht nach GD geordnet, wurde korrigiert</t>
  </si>
  <si>
    <t>Test1 (V01)</t>
  </si>
  <si>
    <t>Test2 (V02)</t>
  </si>
  <si>
    <t>Nachkommastellen bei GD und BED werden abhängig von der gewählten Sparte (D24) über eine benutzerdefinierte Formatierung eingestellt.</t>
  </si>
  <si>
    <t>Hinweise:</t>
  </si>
  <si>
    <t>Wertung Gruppenspiele: Partiepunkte-GD-BED-HS</t>
  </si>
  <si>
    <t>Gesamtrangliste: Wertung Platz 1/2 über Finale, Platz 3-10 siehe Wertung Gruppenspiele</t>
  </si>
  <si>
    <t>Spielergebnisse 
im Finale:</t>
  </si>
  <si>
    <t>Test4 (V1)</t>
  </si>
  <si>
    <t>Version 2</t>
  </si>
  <si>
    <t>getestet am</t>
  </si>
  <si>
    <t>Eingabe Meisterschaft und Disziplin</t>
  </si>
  <si>
    <r>
      <t xml:space="preserve">Für eine Partie werden bei Spieler 1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automatisch eingetragen. Wird die Distanz überschritten, wird eine entsprechende Meldung angezeigt.</t>
    </r>
  </si>
  <si>
    <t>GD-HS/GD-BTD-HS</t>
  </si>
  <si>
    <r>
      <t xml:space="preserve">Für Spieler 1 werden </t>
    </r>
    <r>
      <rPr>
        <b/>
        <sz val="10"/>
        <rFont val="Arial"/>
        <family val="2"/>
      </rPr>
      <t>Bälle, 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automatisch eingetragen. Bei Unentschieden nach der Spieldistanz bitte gemäß Einladung zum Turnier vorgehen (Verlängerung). Dem Gewinner der Verlängerung wird 1 Ball zum Ergebnis nach Erreichen der Spieldistanz addiert. Die Aufnahmen bleiben gleich.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</si>
</sst>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77" formatCode="0.00"/>
  </numFmts>
  <fonts count="2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rgb="FF0066FF"/>
      <name val="Arial"/>
      <family val="2"/>
    </font>
    <font>
      <sz val="12"/>
      <color theme="0"/>
      <name val="Arial"/>
      <family val="2"/>
    </font>
    <font>
      <sz val="10"/>
      <color rgb="FF0066FF"/>
      <name val="Arial"/>
      <family val="2"/>
    </font>
    <font>
      <b/>
      <u val="single"/>
      <sz val="14"/>
      <color rgb="FF0066FF"/>
      <name val="Arial"/>
      <family val="2"/>
    </font>
    <font>
      <sz val="14"/>
      <name val="Arial"/>
      <family val="2"/>
    </font>
    <font>
      <sz val="14"/>
      <color rgb="FF0066FF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color rgb="FF0066FF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8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1" fontId="15" fillId="0" borderId="0" xfId="0" applyNumberFormat="1" applyFont="1"/>
    <xf numFmtId="0" fontId="15" fillId="0" borderId="0" xfId="0" applyFont="1" applyAlignment="1">
      <alignment horizontal="center"/>
    </xf>
    <xf numFmtId="2" fontId="15" fillId="0" borderId="0" xfId="0" applyNumberFormat="1" applyFont="1"/>
    <xf numFmtId="0" fontId="3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5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64" fontId="15" fillId="0" borderId="0" xfId="0" applyNumberFormat="1" applyFont="1" applyFill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center" vertical="center"/>
      <protection locked="0"/>
    </xf>
    <xf numFmtId="1" fontId="0" fillId="0" borderId="0" xfId="0" applyNumberFormat="1"/>
    <xf numFmtId="0" fontId="12" fillId="0" borderId="0" xfId="0" applyFont="1" applyAlignment="1">
      <alignment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1" fillId="0" borderId="0" xfId="0" applyFont="1" applyProtection="1"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1" xfId="0" applyFont="1" applyBorder="1" applyAlignment="1">
      <alignment horizontal="center" vertical="center"/>
    </xf>
    <xf numFmtId="0" fontId="0" fillId="0" borderId="0" xfId="22">
      <alignment/>
      <protection/>
    </xf>
    <xf numFmtId="0" fontId="13" fillId="0" borderId="0" xfId="22" applyFont="1" applyAlignment="1">
      <alignment vertical="top"/>
      <protection/>
    </xf>
    <xf numFmtId="0" fontId="15" fillId="0" borderId="0" xfId="22" applyFont="1">
      <alignment/>
      <protection/>
    </xf>
    <xf numFmtId="0" fontId="0" fillId="0" borderId="0" xfId="22" applyFont="1" applyAlignment="1">
      <alignment horizontal="left" vertical="top" wrapText="1"/>
      <protection/>
    </xf>
    <xf numFmtId="0" fontId="0" fillId="0" borderId="0" xfId="22" applyAlignment="1">
      <alignment horizontal="left" vertical="top" wrapText="1"/>
      <protection/>
    </xf>
    <xf numFmtId="0" fontId="13" fillId="0" borderId="0" xfId="22" applyFont="1" applyAlignment="1">
      <alignment vertical="top" wrapText="1"/>
      <protection/>
    </xf>
    <xf numFmtId="0" fontId="22" fillId="0" borderId="0" xfId="0" applyFont="1"/>
    <xf numFmtId="14" fontId="22" fillId="0" borderId="0" xfId="0" applyNumberFormat="1" applyFont="1"/>
    <xf numFmtId="0" fontId="22" fillId="0" borderId="0" xfId="0" applyFont="1" applyBorder="1" applyAlignment="1">
      <alignment horizontal="center" vertical="center"/>
    </xf>
    <xf numFmtId="1" fontId="22" fillId="0" borderId="0" xfId="0" applyNumberFormat="1" applyFont="1"/>
    <xf numFmtId="0" fontId="23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14" fillId="0" borderId="0" xfId="0" applyFont="1"/>
    <xf numFmtId="0" fontId="22" fillId="0" borderId="0" xfId="0" applyFont="1" applyAlignment="1">
      <alignment vertical="top"/>
    </xf>
    <xf numFmtId="1" fontId="0" fillId="0" borderId="0" xfId="0" applyNumberFormat="1" applyFont="1"/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0" fillId="0" borderId="0" xfId="22" applyFont="1" applyAlignment="1">
      <alignment horizontal="left" vertical="top" wrapText="1"/>
      <protection/>
    </xf>
    <xf numFmtId="0" fontId="2" fillId="2" borderId="3" xfId="22" applyFont="1" applyFill="1" applyBorder="1" applyAlignment="1">
      <alignment horizontal="center" vertical="center"/>
      <protection/>
    </xf>
    <xf numFmtId="0" fontId="2" fillId="2" borderId="4" xfId="22" applyFont="1" applyFill="1" applyBorder="1" applyAlignment="1">
      <alignment horizontal="center" vertical="center"/>
      <protection/>
    </xf>
    <xf numFmtId="0" fontId="2" fillId="2" borderId="5" xfId="22" applyFont="1" applyFill="1" applyBorder="1" applyAlignment="1">
      <alignment horizontal="center" vertical="center"/>
      <protection/>
    </xf>
    <xf numFmtId="0" fontId="0" fillId="0" borderId="0" xfId="22" applyAlignment="1">
      <alignment horizontal="left" vertical="top" wrapText="1"/>
      <protection/>
    </xf>
    <xf numFmtId="0" fontId="0" fillId="0" borderId="0" xfId="22" applyFont="1" applyAlignment="1">
      <alignment horizontal="left"/>
      <protection/>
    </xf>
    <xf numFmtId="0" fontId="0" fillId="0" borderId="0" xfId="22" applyAlignment="1">
      <alignment horizontal="left"/>
      <protection/>
    </xf>
    <xf numFmtId="0" fontId="2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0" fillId="0" borderId="1" xfId="21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64" fontId="0" fillId="0" borderId="12" xfId="21" applyNumberFormat="1" applyFont="1" applyBorder="1" applyAlignment="1">
      <alignment horizontal="center" vertical="center"/>
    </xf>
    <xf numFmtId="164" fontId="0" fillId="0" borderId="14" xfId="21" applyNumberFormat="1" applyFont="1" applyBorder="1" applyAlignment="1">
      <alignment horizontal="center" vertical="center"/>
    </xf>
    <xf numFmtId="164" fontId="0" fillId="0" borderId="15" xfId="21" applyNumberFormat="1" applyFont="1" applyBorder="1" applyAlignment="1">
      <alignment horizontal="center" vertical="center"/>
    </xf>
    <xf numFmtId="164" fontId="0" fillId="0" borderId="16" xfId="21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64" fontId="0" fillId="0" borderId="11" xfId="21" applyNumberFormat="1" applyFont="1" applyBorder="1" applyAlignment="1">
      <alignment horizontal="center" vertical="center"/>
    </xf>
    <xf numFmtId="164" fontId="0" fillId="0" borderId="7" xfId="21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7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14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64" fontId="0" fillId="0" borderId="17" xfId="21" applyNumberFormat="1" applyFont="1" applyBorder="1" applyAlignment="1">
      <alignment horizontal="center" vertical="center"/>
    </xf>
    <xf numFmtId="164" fontId="0" fillId="0" borderId="18" xfId="21" applyNumberFormat="1" applyFont="1" applyBorder="1" applyAlignment="1">
      <alignment horizontal="center" vertical="center"/>
    </xf>
    <xf numFmtId="164" fontId="0" fillId="0" borderId="10" xfId="21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64" fontId="0" fillId="0" borderId="19" xfId="21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Prozent" xfId="21"/>
    <cellStyle name="Standard 2 2" xfId="22"/>
  </cellStyles>
  <dxfs count="30">
    <dxf>
      <numFmt numFmtId="177" formatCode="0.00"/>
      <border/>
    </dxf>
    <dxf>
      <numFmt numFmtId="164" formatCode="0.000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2" dropStyle="combo" dx="22" fmlaLink="D24" fmlaRange="$V$3:$V$4" noThreeD="1" sel="2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361950</xdr:colOff>
      <xdr:row>0</xdr:row>
      <xdr:rowOff>95250</xdr:rowOff>
    </xdr:from>
    <xdr:to>
      <xdr:col>14</xdr:col>
      <xdr:colOff>142875</xdr:colOff>
      <xdr:row>5</xdr:row>
      <xdr:rowOff>95250</xdr:rowOff>
    </xdr:to>
    <xdr:pic>
      <xdr:nvPicPr>
        <xdr:cNvPr id="1044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95250"/>
          <a:ext cx="3638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B18" sqref="B18:F18"/>
    </sheetView>
  </sheetViews>
  <sheetFormatPr defaultColWidth="11.421875" defaultRowHeight="12.75"/>
  <cols>
    <col min="1" max="1" width="24.140625" style="64" customWidth="1"/>
    <col min="2" max="5" width="11.421875" style="64" customWidth="1"/>
    <col min="6" max="6" width="12.421875" style="64" customWidth="1"/>
    <col min="7" max="16384" width="11.421875" style="64" customWidth="1"/>
  </cols>
  <sheetData>
    <row r="1" spans="1:6" ht="27" customHeight="1">
      <c r="A1" s="82" t="s">
        <v>26</v>
      </c>
      <c r="B1" s="83"/>
      <c r="C1" s="83"/>
      <c r="D1" s="83"/>
      <c r="E1" s="83"/>
      <c r="F1" s="84"/>
    </row>
    <row r="4" spans="1:6" ht="51.75" customHeight="1">
      <c r="A4" s="81" t="s">
        <v>27</v>
      </c>
      <c r="B4" s="85"/>
      <c r="C4" s="85"/>
      <c r="D4" s="85"/>
      <c r="E4" s="85"/>
      <c r="F4" s="85"/>
    </row>
    <row r="6" spans="1:6" ht="29.25" customHeight="1">
      <c r="A6" s="65" t="s">
        <v>28</v>
      </c>
      <c r="B6" s="81" t="s">
        <v>29</v>
      </c>
      <c r="C6" s="85"/>
      <c r="D6" s="85"/>
      <c r="E6" s="85"/>
      <c r="F6" s="85"/>
    </row>
    <row r="7" ht="12.75">
      <c r="A7" s="66"/>
    </row>
    <row r="8" spans="1:6" ht="56.25" customHeight="1">
      <c r="A8" s="65" t="s">
        <v>1</v>
      </c>
      <c r="B8" s="81" t="s">
        <v>46</v>
      </c>
      <c r="C8" s="81"/>
      <c r="D8" s="81"/>
      <c r="E8" s="81"/>
      <c r="F8" s="81"/>
    </row>
    <row r="9" ht="12.75">
      <c r="A9" s="66"/>
    </row>
    <row r="10" spans="1:6" ht="29.25" customHeight="1">
      <c r="A10" s="65" t="s">
        <v>7</v>
      </c>
      <c r="B10" s="81" t="s">
        <v>30</v>
      </c>
      <c r="C10" s="85"/>
      <c r="D10" s="85"/>
      <c r="E10" s="85"/>
      <c r="F10" s="85"/>
    </row>
    <row r="11" spans="1:6" ht="12.75">
      <c r="A11" s="65"/>
      <c r="B11" s="67"/>
      <c r="C11" s="68"/>
      <c r="D11" s="68"/>
      <c r="E11" s="68"/>
      <c r="F11" s="68"/>
    </row>
    <row r="12" spans="1:6" ht="54.75" customHeight="1">
      <c r="A12" s="65" t="s">
        <v>35</v>
      </c>
      <c r="B12" s="81" t="s">
        <v>38</v>
      </c>
      <c r="C12" s="81"/>
      <c r="D12" s="81"/>
      <c r="E12" s="81"/>
      <c r="F12" s="81"/>
    </row>
    <row r="13" ht="12.75">
      <c r="A13" s="66"/>
    </row>
    <row r="14" spans="1:6" ht="66" customHeight="1">
      <c r="A14" s="69" t="s">
        <v>47</v>
      </c>
      <c r="B14" s="81" t="s">
        <v>66</v>
      </c>
      <c r="C14" s="85"/>
      <c r="D14" s="85"/>
      <c r="E14" s="85"/>
      <c r="F14" s="85"/>
    </row>
    <row r="15" ht="12.75">
      <c r="A15" s="66"/>
    </row>
    <row r="16" spans="1:6" ht="55.5" customHeight="1">
      <c r="A16" s="65" t="s">
        <v>31</v>
      </c>
      <c r="B16" s="81" t="s">
        <v>49</v>
      </c>
      <c r="C16" s="85"/>
      <c r="D16" s="85"/>
      <c r="E16" s="85"/>
      <c r="F16" s="85"/>
    </row>
    <row r="17" ht="12.75">
      <c r="A17" s="66"/>
    </row>
    <row r="18" spans="1:6" ht="92.25" customHeight="1">
      <c r="A18" s="69" t="s">
        <v>61</v>
      </c>
      <c r="B18" s="81" t="s">
        <v>68</v>
      </c>
      <c r="C18" s="81"/>
      <c r="D18" s="81"/>
      <c r="E18" s="81"/>
      <c r="F18" s="81"/>
    </row>
    <row r="19" ht="12.75">
      <c r="A19" s="66"/>
    </row>
    <row r="20" spans="1:6" ht="12.75">
      <c r="A20" s="65" t="s">
        <v>32</v>
      </c>
      <c r="B20" s="86" t="s">
        <v>50</v>
      </c>
      <c r="C20" s="86"/>
      <c r="D20" s="86"/>
      <c r="E20" s="86"/>
      <c r="F20" s="86"/>
    </row>
    <row r="21" ht="12.75">
      <c r="A21" s="66"/>
    </row>
    <row r="22" spans="1:6" ht="12.75">
      <c r="A22" s="65" t="s">
        <v>33</v>
      </c>
      <c r="B22" s="87" t="s">
        <v>34</v>
      </c>
      <c r="C22" s="87"/>
      <c r="D22" s="87"/>
      <c r="E22" s="87"/>
      <c r="F22" s="87"/>
    </row>
  </sheetData>
  <sheetProtection password="CD87" sheet="1" objects="1" scenarios="1" selectLockedCells="1" selectUnlockedCells="1"/>
  <mergeCells count="11">
    <mergeCell ref="B14:F14"/>
    <mergeCell ref="B16:F16"/>
    <mergeCell ref="B18:F18"/>
    <mergeCell ref="B20:F20"/>
    <mergeCell ref="B22:F22"/>
    <mergeCell ref="B12:F12"/>
    <mergeCell ref="A1:F1"/>
    <mergeCell ref="A4:F4"/>
    <mergeCell ref="B6:F6"/>
    <mergeCell ref="B8:F8"/>
    <mergeCell ref="B10:F1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37"/>
  <sheetViews>
    <sheetView tabSelected="1" zoomScaleSheetLayoutView="80" workbookViewId="0" topLeftCell="B1">
      <selection activeCell="D18" sqref="D18:H18"/>
    </sheetView>
  </sheetViews>
  <sheetFormatPr defaultColWidth="11.421875" defaultRowHeight="12.75"/>
  <cols>
    <col min="1" max="1" width="7.421875" style="0" hidden="1" customWidth="1"/>
    <col min="2" max="2" width="8.57421875" style="0" customWidth="1"/>
    <col min="3" max="3" width="11.7109375" style="0" customWidth="1"/>
    <col min="4" max="4" width="10.7109375" style="0" customWidth="1"/>
    <col min="5" max="20" width="4.7109375" style="0" customWidth="1"/>
    <col min="21" max="21" width="24.00390625" style="31" customWidth="1"/>
    <col min="22" max="22" width="10.8515625" style="31" customWidth="1"/>
    <col min="23" max="23" width="11.7109375" style="31" customWidth="1"/>
    <col min="24" max="24" width="10.7109375" style="31" customWidth="1"/>
    <col min="25" max="29" width="4.7109375" style="31" customWidth="1"/>
    <col min="30" max="30" width="4.8515625" style="31" customWidth="1"/>
    <col min="31" max="31" width="4.7109375" style="31" customWidth="1"/>
    <col min="32" max="40" width="4.7109375" style="0" customWidth="1"/>
    <col min="41" max="41" width="14.421875" style="0" hidden="1" customWidth="1"/>
    <col min="42" max="42" width="18.28125" style="0" hidden="1" customWidth="1"/>
    <col min="43" max="43" width="9.28125" style="0" hidden="1" customWidth="1"/>
    <col min="44" max="44" width="4.7109375" style="0" customWidth="1"/>
  </cols>
  <sheetData>
    <row r="1" spans="2:35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U1" s="70" t="s">
        <v>63</v>
      </c>
      <c r="V1" s="71">
        <v>44500</v>
      </c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2:35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71" t="s">
        <v>64</v>
      </c>
      <c r="V2" s="71">
        <v>44500</v>
      </c>
      <c r="W2" s="70" t="s">
        <v>42</v>
      </c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2:35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71" t="s">
        <v>43</v>
      </c>
      <c r="V3" s="70" t="s">
        <v>36</v>
      </c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2:35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U4" s="71"/>
      <c r="V4" s="70" t="s">
        <v>37</v>
      </c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2:35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71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</row>
    <row r="6" spans="2:35" ht="12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U6" s="71" t="s">
        <v>55</v>
      </c>
      <c r="V6" s="90" t="s">
        <v>51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75"/>
      <c r="AI6" s="75"/>
    </row>
    <row r="7" spans="2:35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U7" s="71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75"/>
      <c r="AI7" s="75"/>
    </row>
    <row r="8" spans="21:35" ht="12.75">
      <c r="U8" s="7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75"/>
      <c r="AI8" s="75"/>
    </row>
    <row r="9" spans="2:35" ht="30" customHeight="1">
      <c r="B9" s="160" t="s">
        <v>65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7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75"/>
      <c r="AI9" s="75"/>
    </row>
    <row r="10" spans="17:35" s="2" customFormat="1" ht="15">
      <c r="Q10" s="3"/>
      <c r="U10" s="76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75"/>
      <c r="AI10" s="75"/>
    </row>
    <row r="11" spans="17:35" s="2" customFormat="1" ht="15">
      <c r="Q11" s="3"/>
      <c r="U11" s="76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75"/>
      <c r="AI11" s="75"/>
    </row>
    <row r="12" spans="2:35" ht="15.75">
      <c r="B12" s="14" t="s">
        <v>0</v>
      </c>
      <c r="C12" s="15"/>
      <c r="D12" s="150"/>
      <c r="E12" s="150"/>
      <c r="F12" s="3"/>
      <c r="G12" s="3"/>
      <c r="H12" s="3"/>
      <c r="I12" s="3"/>
      <c r="J12" s="3"/>
      <c r="Q12" s="3"/>
      <c r="U12" s="70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2:35" ht="15.75">
      <c r="B13" s="14"/>
      <c r="C13" s="15"/>
      <c r="D13" s="15"/>
      <c r="E13" s="15"/>
      <c r="F13" s="15"/>
      <c r="G13" s="15"/>
      <c r="H13" s="15"/>
      <c r="I13" s="15"/>
      <c r="J13" s="3"/>
      <c r="Q13" s="3"/>
      <c r="U13" s="71" t="s">
        <v>56</v>
      </c>
      <c r="V13" s="90" t="s">
        <v>53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</row>
    <row r="14" spans="2:35" ht="15.75">
      <c r="B14" s="14" t="s">
        <v>44</v>
      </c>
      <c r="C14" s="15"/>
      <c r="E14" s="158" t="s">
        <v>2</v>
      </c>
      <c r="F14" s="158"/>
      <c r="G14" s="16"/>
      <c r="I14" s="15" t="s">
        <v>3</v>
      </c>
      <c r="J14" s="3"/>
      <c r="K14" s="3"/>
      <c r="L14" s="16"/>
      <c r="M14" s="36"/>
      <c r="N14" s="19" t="str">
        <f>IF(OR(G14="",L14=""),"&lt;-- bitte Spieldistanz eingeben !","")</f>
        <v>&lt;-- bitte Spieldistanz eingeben !</v>
      </c>
      <c r="Q14" s="3"/>
      <c r="U14" s="70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2:35" ht="15.75">
      <c r="B15" s="26"/>
      <c r="C15" s="18"/>
      <c r="D15" s="53"/>
      <c r="E15" s="54"/>
      <c r="F15" s="54"/>
      <c r="G15" s="36"/>
      <c r="H15" s="53"/>
      <c r="I15" s="18"/>
      <c r="J15" s="55"/>
      <c r="K15" s="55"/>
      <c r="L15" s="36"/>
      <c r="M15" s="36"/>
      <c r="N15" s="56"/>
      <c r="O15" s="53"/>
      <c r="P15" s="53"/>
      <c r="Q15" s="55"/>
      <c r="R15" s="53"/>
      <c r="S15" s="53"/>
      <c r="T15" s="53"/>
      <c r="U15" s="70" t="s">
        <v>52</v>
      </c>
      <c r="V15" s="91" t="s">
        <v>54</v>
      </c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70"/>
      <c r="AI15" s="70"/>
    </row>
    <row r="16" spans="2:35" ht="15.75">
      <c r="B16" s="14" t="s">
        <v>45</v>
      </c>
      <c r="C16" s="15"/>
      <c r="D16" s="53"/>
      <c r="E16" s="158" t="s">
        <v>2</v>
      </c>
      <c r="F16" s="158"/>
      <c r="G16" s="50"/>
      <c r="H16" s="53"/>
      <c r="I16" s="15" t="s">
        <v>3</v>
      </c>
      <c r="J16" s="3"/>
      <c r="K16" s="3"/>
      <c r="L16" s="37"/>
      <c r="M16" s="36"/>
      <c r="N16" s="56" t="str">
        <f>IF(OR(G16="",L16=""),"&lt;-- bitte Spieldistanz eingeben !","")</f>
        <v>&lt;-- bitte Spieldistanz eingeben !</v>
      </c>
      <c r="O16" s="53"/>
      <c r="P16" s="53"/>
      <c r="Q16" s="55"/>
      <c r="R16" s="53"/>
      <c r="S16" s="53"/>
      <c r="T16" s="53"/>
      <c r="U16" s="70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70"/>
      <c r="AI16" s="70"/>
    </row>
    <row r="17" spans="2:35" ht="16.5" customHeight="1">
      <c r="B17" s="14"/>
      <c r="C17" s="15"/>
      <c r="D17" s="15"/>
      <c r="E17" s="15"/>
      <c r="F17" s="15"/>
      <c r="G17" s="15"/>
      <c r="H17" s="15"/>
      <c r="I17" s="15"/>
      <c r="J17" s="3"/>
      <c r="Q17" s="3"/>
      <c r="U17" s="71" t="s">
        <v>62</v>
      </c>
      <c r="V17" s="75" t="s">
        <v>42</v>
      </c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2:35" ht="15.75">
      <c r="B18" s="14" t="s">
        <v>4</v>
      </c>
      <c r="C18" s="15"/>
      <c r="D18" s="152"/>
      <c r="E18" s="175"/>
      <c r="F18" s="175"/>
      <c r="G18" s="175"/>
      <c r="H18" s="175"/>
      <c r="I18" s="15"/>
      <c r="J18" s="3"/>
      <c r="Q18" s="3"/>
      <c r="U18" s="70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2:35" ht="16.5" customHeight="1">
      <c r="B19" s="14"/>
      <c r="C19" s="15"/>
      <c r="D19" s="15"/>
      <c r="E19" s="15"/>
      <c r="F19" s="15"/>
      <c r="G19" s="18"/>
      <c r="H19" s="15"/>
      <c r="I19" s="15"/>
      <c r="J19" s="3"/>
      <c r="Q19" s="3"/>
      <c r="U19" s="77" t="s">
        <v>58</v>
      </c>
      <c r="V19" s="90" t="s">
        <v>57</v>
      </c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75"/>
      <c r="AI19" s="75"/>
    </row>
    <row r="20" spans="2:35" ht="15.75">
      <c r="B20" s="14" t="s">
        <v>5</v>
      </c>
      <c r="C20" s="15"/>
      <c r="D20" s="151"/>
      <c r="E20" s="152"/>
      <c r="F20" s="152"/>
      <c r="G20" s="17"/>
      <c r="H20" s="15"/>
      <c r="I20" s="15"/>
      <c r="J20" s="3"/>
      <c r="Q20" s="3"/>
      <c r="U20" s="76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75"/>
      <c r="AI20" s="75"/>
    </row>
    <row r="21" spans="2:35" ht="15.75">
      <c r="B21" s="14"/>
      <c r="C21" s="15"/>
      <c r="D21" s="15"/>
      <c r="E21" s="15"/>
      <c r="F21" s="15"/>
      <c r="G21" s="18"/>
      <c r="H21" s="15"/>
      <c r="I21" s="15"/>
      <c r="J21" s="3"/>
      <c r="Q21" s="3"/>
      <c r="U21" s="76"/>
      <c r="V21" s="90" t="s">
        <v>59</v>
      </c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75"/>
      <c r="AI21" s="75"/>
    </row>
    <row r="22" spans="2:35" ht="15.75" customHeight="1">
      <c r="B22" s="14" t="s">
        <v>6</v>
      </c>
      <c r="C22" s="15"/>
      <c r="D22" s="152"/>
      <c r="E22" s="175"/>
      <c r="F22" s="175"/>
      <c r="G22" s="175"/>
      <c r="H22" s="175"/>
      <c r="I22" s="15"/>
      <c r="J22" s="3"/>
      <c r="Q22" s="3"/>
      <c r="U22" s="7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75"/>
      <c r="AI22" s="75"/>
    </row>
    <row r="23" spans="2:35" ht="15.75">
      <c r="B23" s="26"/>
      <c r="C23" s="18"/>
      <c r="D23" s="17"/>
      <c r="E23" s="17"/>
      <c r="F23" s="17"/>
      <c r="G23" s="17"/>
      <c r="H23" s="15"/>
      <c r="I23" s="15"/>
      <c r="J23" s="3"/>
      <c r="Q23" s="3"/>
      <c r="U23" s="70"/>
      <c r="V23" s="90" t="s">
        <v>60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75"/>
      <c r="AI23" s="75"/>
    </row>
    <row r="24" spans="2:35" ht="15.75">
      <c r="B24" s="155" t="s">
        <v>35</v>
      </c>
      <c r="C24" s="155"/>
      <c r="D24" s="25">
        <v>2</v>
      </c>
      <c r="E24" s="17"/>
      <c r="F24" s="17"/>
      <c r="G24" s="17"/>
      <c r="H24" s="15"/>
      <c r="I24" s="15"/>
      <c r="J24" s="3"/>
      <c r="Q24" s="3"/>
      <c r="U24" s="7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75"/>
      <c r="AI24" s="75"/>
    </row>
    <row r="25" spans="2:35" ht="15.75">
      <c r="B25" s="1"/>
      <c r="C25" s="2"/>
      <c r="D25" s="2"/>
      <c r="E25" s="2"/>
      <c r="F25" s="2"/>
      <c r="G25" s="2"/>
      <c r="H25" s="2"/>
      <c r="I25" s="2"/>
      <c r="Q25" s="3"/>
      <c r="AF25" s="31"/>
      <c r="AG25" s="31"/>
      <c r="AH25" s="31"/>
      <c r="AI25" s="31"/>
    </row>
    <row r="26" spans="2:35" ht="15.75">
      <c r="B26" s="1"/>
      <c r="C26" s="2"/>
      <c r="D26" s="2"/>
      <c r="E26" s="2"/>
      <c r="F26" s="2"/>
      <c r="G26" s="2"/>
      <c r="H26" s="2"/>
      <c r="I26" s="2"/>
      <c r="Q26" s="3"/>
      <c r="AF26" s="31"/>
      <c r="AG26" s="31"/>
      <c r="AH26" s="31"/>
      <c r="AI26" s="31"/>
    </row>
    <row r="27" spans="2:17" ht="18">
      <c r="B27" s="127" t="s">
        <v>7</v>
      </c>
      <c r="C27" s="12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3"/>
    </row>
    <row r="28" spans="2:17" ht="18">
      <c r="B28" s="49"/>
      <c r="C28" s="49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3"/>
    </row>
    <row r="29" spans="2:17" ht="18">
      <c r="B29" s="48" t="s">
        <v>39</v>
      </c>
      <c r="C29" s="49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Q29" s="3"/>
    </row>
    <row r="30" ht="12.75">
      <c r="Q30" s="3"/>
    </row>
    <row r="31" spans="2:18" ht="15.75">
      <c r="B31" s="12" t="s">
        <v>8</v>
      </c>
      <c r="C31" s="138" t="s">
        <v>9</v>
      </c>
      <c r="D31" s="140"/>
      <c r="E31" s="138" t="s">
        <v>10</v>
      </c>
      <c r="F31" s="139"/>
      <c r="G31" s="139"/>
      <c r="H31" s="140"/>
      <c r="I31" s="138" t="s">
        <v>11</v>
      </c>
      <c r="J31" s="139"/>
      <c r="K31" s="139"/>
      <c r="L31" s="139"/>
      <c r="M31" s="140"/>
      <c r="N31" s="153" t="s">
        <v>12</v>
      </c>
      <c r="O31" s="153"/>
      <c r="P31" s="153"/>
      <c r="R31" s="3"/>
    </row>
    <row r="32" spans="1:18" ht="18.75" customHeight="1">
      <c r="A32" t="str">
        <f>C32&amp;", "&amp;E32</f>
        <v xml:space="preserve">, </v>
      </c>
      <c r="B32" s="13">
        <v>1</v>
      </c>
      <c r="C32" s="145"/>
      <c r="D32" s="157"/>
      <c r="E32" s="145"/>
      <c r="F32" s="146"/>
      <c r="G32" s="146"/>
      <c r="H32" s="147"/>
      <c r="I32" s="135"/>
      <c r="J32" s="136"/>
      <c r="K32" s="136"/>
      <c r="L32" s="136"/>
      <c r="M32" s="137"/>
      <c r="N32" s="142"/>
      <c r="O32" s="143"/>
      <c r="P32" s="144"/>
      <c r="R32" s="3"/>
    </row>
    <row r="33" spans="1:18" ht="18.75" customHeight="1">
      <c r="A33" t="str">
        <f>C33&amp;", "&amp;E33</f>
        <v xml:space="preserve">, </v>
      </c>
      <c r="B33" s="13">
        <v>2</v>
      </c>
      <c r="C33" s="145"/>
      <c r="D33" s="157"/>
      <c r="E33" s="145"/>
      <c r="F33" s="146"/>
      <c r="G33" s="146"/>
      <c r="H33" s="147"/>
      <c r="I33" s="135"/>
      <c r="J33" s="136"/>
      <c r="K33" s="136"/>
      <c r="L33" s="136"/>
      <c r="M33" s="137"/>
      <c r="N33" s="142"/>
      <c r="O33" s="143"/>
      <c r="P33" s="144"/>
      <c r="R33" s="3"/>
    </row>
    <row r="34" spans="1:18" ht="18.75" customHeight="1">
      <c r="A34" t="str">
        <f>C34&amp;", "&amp;E34</f>
        <v xml:space="preserve">, </v>
      </c>
      <c r="B34" s="13">
        <v>3</v>
      </c>
      <c r="C34" s="145"/>
      <c r="D34" s="157"/>
      <c r="E34" s="145"/>
      <c r="F34" s="146"/>
      <c r="G34" s="146"/>
      <c r="H34" s="147"/>
      <c r="I34" s="135"/>
      <c r="J34" s="136"/>
      <c r="K34" s="136"/>
      <c r="L34" s="136"/>
      <c r="M34" s="137"/>
      <c r="N34" s="142"/>
      <c r="O34" s="143"/>
      <c r="P34" s="144"/>
      <c r="R34" s="3"/>
    </row>
    <row r="35" spans="1:16" ht="18.75" customHeight="1">
      <c r="A35" t="str">
        <f>C35&amp;", "&amp;E35</f>
        <v xml:space="preserve">, </v>
      </c>
      <c r="B35" s="13">
        <v>4</v>
      </c>
      <c r="C35" s="145"/>
      <c r="D35" s="157"/>
      <c r="E35" s="145"/>
      <c r="F35" s="146"/>
      <c r="G35" s="146"/>
      <c r="H35" s="147"/>
      <c r="I35" s="135"/>
      <c r="J35" s="136"/>
      <c r="K35" s="136"/>
      <c r="L35" s="136"/>
      <c r="M35" s="137"/>
      <c r="N35" s="142"/>
      <c r="O35" s="143"/>
      <c r="P35" s="144"/>
    </row>
    <row r="36" spans="1:16" ht="18.75" customHeight="1">
      <c r="A36" t="str">
        <f aca="true" t="shared" si="0" ref="A36:A44">C36&amp;", "&amp;E36</f>
        <v xml:space="preserve">, </v>
      </c>
      <c r="B36" s="13">
        <v>5</v>
      </c>
      <c r="C36" s="145"/>
      <c r="D36" s="157"/>
      <c r="E36" s="145"/>
      <c r="F36" s="146"/>
      <c r="G36" s="146"/>
      <c r="H36" s="147"/>
      <c r="I36" s="135"/>
      <c r="J36" s="136"/>
      <c r="K36" s="136"/>
      <c r="L36" s="136"/>
      <c r="M36" s="137"/>
      <c r="N36" s="142"/>
      <c r="O36" s="143"/>
      <c r="P36" s="144"/>
    </row>
    <row r="37" spans="2:20" ht="18.75" customHeight="1">
      <c r="B37" s="36"/>
      <c r="C37" s="17"/>
      <c r="D37" s="57"/>
      <c r="E37" s="17"/>
      <c r="F37" s="17"/>
      <c r="G37" s="17"/>
      <c r="H37" s="17"/>
      <c r="I37" s="58"/>
      <c r="J37" s="58"/>
      <c r="K37" s="58"/>
      <c r="L37" s="58"/>
      <c r="M37" s="58"/>
      <c r="N37" s="36"/>
      <c r="O37" s="36"/>
      <c r="P37" s="36"/>
      <c r="Q37" s="53"/>
      <c r="R37" s="53"/>
      <c r="S37" s="53"/>
      <c r="T37" s="53"/>
    </row>
    <row r="38" spans="2:20" ht="18.75" customHeight="1">
      <c r="B38" s="59" t="s">
        <v>40</v>
      </c>
      <c r="C38" s="17"/>
      <c r="D38" s="57"/>
      <c r="E38" s="17"/>
      <c r="F38" s="17"/>
      <c r="G38" s="17"/>
      <c r="H38" s="17"/>
      <c r="I38" s="58"/>
      <c r="J38" s="58"/>
      <c r="K38" s="58"/>
      <c r="L38" s="58"/>
      <c r="M38" s="58"/>
      <c r="N38" s="36"/>
      <c r="O38" s="36"/>
      <c r="P38" s="36"/>
      <c r="Q38" s="53"/>
      <c r="R38" s="53"/>
      <c r="S38" s="53"/>
      <c r="T38" s="53"/>
    </row>
    <row r="39" spans="2:20" ht="12.75" customHeight="1">
      <c r="B39" s="36"/>
      <c r="C39" s="17"/>
      <c r="D39" s="57"/>
      <c r="E39" s="17"/>
      <c r="F39" s="17"/>
      <c r="G39" s="17"/>
      <c r="H39" s="17"/>
      <c r="I39" s="58"/>
      <c r="J39" s="58"/>
      <c r="K39" s="58"/>
      <c r="L39" s="58"/>
      <c r="M39" s="58"/>
      <c r="N39" s="36"/>
      <c r="O39" s="36"/>
      <c r="P39" s="36"/>
      <c r="Q39" s="53"/>
      <c r="R39" s="53"/>
      <c r="S39" s="53"/>
      <c r="T39" s="53"/>
    </row>
    <row r="40" spans="2:16" ht="18.75" customHeight="1">
      <c r="B40" s="29" t="s">
        <v>8</v>
      </c>
      <c r="C40" s="138" t="s">
        <v>9</v>
      </c>
      <c r="D40" s="140"/>
      <c r="E40" s="138" t="s">
        <v>10</v>
      </c>
      <c r="F40" s="139"/>
      <c r="G40" s="139"/>
      <c r="H40" s="140"/>
      <c r="I40" s="138" t="s">
        <v>11</v>
      </c>
      <c r="J40" s="139"/>
      <c r="K40" s="139"/>
      <c r="L40" s="139"/>
      <c r="M40" s="140"/>
      <c r="N40" s="153" t="s">
        <v>12</v>
      </c>
      <c r="O40" s="153"/>
      <c r="P40" s="153"/>
    </row>
    <row r="41" spans="1:16" ht="18.75" customHeight="1">
      <c r="A41" t="str">
        <f t="shared" si="0"/>
        <v xml:space="preserve">, </v>
      </c>
      <c r="B41" s="13">
        <v>1</v>
      </c>
      <c r="C41" s="161"/>
      <c r="D41" s="162"/>
      <c r="E41" s="145"/>
      <c r="F41" s="146"/>
      <c r="G41" s="146"/>
      <c r="H41" s="147"/>
      <c r="I41" s="163"/>
      <c r="J41" s="164"/>
      <c r="K41" s="164"/>
      <c r="L41" s="164"/>
      <c r="M41" s="165"/>
      <c r="N41" s="166"/>
      <c r="O41" s="167"/>
      <c r="P41" s="168"/>
    </row>
    <row r="42" spans="1:16" ht="18.75" customHeight="1">
      <c r="A42" t="str">
        <f t="shared" si="0"/>
        <v xml:space="preserve">, </v>
      </c>
      <c r="B42" s="13">
        <v>2</v>
      </c>
      <c r="C42" s="161"/>
      <c r="D42" s="162"/>
      <c r="E42" s="145"/>
      <c r="F42" s="146"/>
      <c r="G42" s="146"/>
      <c r="H42" s="147"/>
      <c r="I42" s="163"/>
      <c r="J42" s="164"/>
      <c r="K42" s="164"/>
      <c r="L42" s="164"/>
      <c r="M42" s="165"/>
      <c r="N42" s="142"/>
      <c r="O42" s="143"/>
      <c r="P42" s="144"/>
    </row>
    <row r="43" spans="1:16" ht="18.75" customHeight="1">
      <c r="A43" t="str">
        <f t="shared" si="0"/>
        <v xml:space="preserve">, </v>
      </c>
      <c r="B43" s="13">
        <v>3</v>
      </c>
      <c r="C43" s="161"/>
      <c r="D43" s="162"/>
      <c r="E43" s="145"/>
      <c r="F43" s="146"/>
      <c r="G43" s="146"/>
      <c r="H43" s="147"/>
      <c r="I43" s="163"/>
      <c r="J43" s="164"/>
      <c r="K43" s="164"/>
      <c r="L43" s="164"/>
      <c r="M43" s="165"/>
      <c r="N43" s="142"/>
      <c r="O43" s="143"/>
      <c r="P43" s="144"/>
    </row>
    <row r="44" spans="1:16" ht="18.75" customHeight="1">
      <c r="A44" t="str">
        <f t="shared" si="0"/>
        <v xml:space="preserve">, </v>
      </c>
      <c r="B44" s="13">
        <v>4</v>
      </c>
      <c r="C44" s="161"/>
      <c r="D44" s="162"/>
      <c r="E44" s="145"/>
      <c r="F44" s="146"/>
      <c r="G44" s="146"/>
      <c r="H44" s="147"/>
      <c r="I44" s="163"/>
      <c r="J44" s="164"/>
      <c r="K44" s="164"/>
      <c r="L44" s="164"/>
      <c r="M44" s="165"/>
      <c r="N44" s="142"/>
      <c r="O44" s="143"/>
      <c r="P44" s="144"/>
    </row>
    <row r="45" spans="2:20" ht="12.75" customHeight="1">
      <c r="B45" s="36"/>
      <c r="C45" s="17"/>
      <c r="D45" s="57"/>
      <c r="E45" s="17"/>
      <c r="F45" s="17"/>
      <c r="G45" s="17"/>
      <c r="H45" s="17"/>
      <c r="I45" s="58"/>
      <c r="J45" s="58"/>
      <c r="K45" s="58"/>
      <c r="L45" s="58"/>
      <c r="M45" s="58"/>
      <c r="N45" s="36"/>
      <c r="O45" s="36"/>
      <c r="P45" s="36"/>
      <c r="Q45" s="53"/>
      <c r="R45" s="53"/>
      <c r="S45" s="53"/>
      <c r="T45" s="53"/>
    </row>
    <row r="46" spans="2:20" ht="12.75" customHeight="1">
      <c r="B46" s="36"/>
      <c r="C46" s="17"/>
      <c r="D46" s="57"/>
      <c r="E46" s="17"/>
      <c r="F46" s="17"/>
      <c r="G46" s="17"/>
      <c r="H46" s="17"/>
      <c r="I46" s="58"/>
      <c r="J46" s="58"/>
      <c r="K46" s="58"/>
      <c r="L46" s="58"/>
      <c r="M46" s="58"/>
      <c r="N46" s="36"/>
      <c r="O46" s="36"/>
      <c r="P46" s="36"/>
      <c r="Q46" s="53"/>
      <c r="R46" s="53"/>
      <c r="S46" s="53"/>
      <c r="T46" s="53"/>
    </row>
    <row r="47" spans="2:20" ht="12.75" customHeight="1">
      <c r="B47" s="36"/>
      <c r="C47" s="17"/>
      <c r="D47" s="57"/>
      <c r="E47" s="17"/>
      <c r="F47" s="17"/>
      <c r="G47" s="17"/>
      <c r="H47" s="17"/>
      <c r="I47" s="58"/>
      <c r="J47" s="58"/>
      <c r="K47" s="58"/>
      <c r="L47" s="58"/>
      <c r="M47" s="58"/>
      <c r="N47" s="36"/>
      <c r="O47" s="36"/>
      <c r="P47" s="36"/>
      <c r="Q47" s="53"/>
      <c r="R47" s="53"/>
      <c r="S47" s="53"/>
      <c r="T47" s="53"/>
    </row>
    <row r="48" spans="2:20" ht="18">
      <c r="B48" s="156" t="s">
        <v>39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</row>
    <row r="49" spans="2:20" ht="12.7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2:20" ht="18">
      <c r="B50" s="154" t="s">
        <v>23</v>
      </c>
      <c r="C50" s="154"/>
      <c r="D50" s="15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53"/>
      <c r="Q50" s="53"/>
      <c r="R50" s="53"/>
      <c r="S50" s="53"/>
      <c r="T50" s="53"/>
    </row>
    <row r="51" spans="1:31" s="8" customFormat="1" ht="12.75">
      <c r="A51" s="6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2:31" s="3" customFormat="1" ht="39" customHeight="1">
      <c r="B52" s="5" t="s">
        <v>17</v>
      </c>
      <c r="C52" s="148" t="s">
        <v>9</v>
      </c>
      <c r="D52" s="149"/>
      <c r="E52" s="159" t="s">
        <v>22</v>
      </c>
      <c r="F52" s="149"/>
      <c r="G52" s="148" t="s">
        <v>13</v>
      </c>
      <c r="H52" s="149"/>
      <c r="I52" s="148" t="s">
        <v>16</v>
      </c>
      <c r="J52" s="149"/>
      <c r="K52" s="148" t="s">
        <v>14</v>
      </c>
      <c r="L52" s="149"/>
      <c r="M52" s="148" t="s">
        <v>15</v>
      </c>
      <c r="N52" s="149"/>
      <c r="O52" s="4"/>
      <c r="U52" s="43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2:29" ht="15" customHeight="1">
      <c r="B53" s="112">
        <v>1</v>
      </c>
      <c r="C53" s="128" t="str">
        <f>A33</f>
        <v xml:space="preserve">, </v>
      </c>
      <c r="D53" s="129"/>
      <c r="E53" s="118" t="str">
        <f>IF(G53="","",IF(G53=G54,1,IF(G53&lt;G54,0,2)))</f>
        <v/>
      </c>
      <c r="F53" s="119"/>
      <c r="G53" s="120"/>
      <c r="H53" s="122"/>
      <c r="I53" s="120"/>
      <c r="J53" s="121"/>
      <c r="K53" s="123" t="e">
        <f>TRUNC(IF(G53="","",G53/I53),IF($D$24=1,2,3))</f>
        <v>#VALUE!</v>
      </c>
      <c r="L53" s="124"/>
      <c r="M53" s="122"/>
      <c r="N53" s="121"/>
      <c r="O53" s="20" t="str">
        <f aca="true" t="shared" si="1" ref="O53:O72">IF(E53="","",IF(OR(G53&gt;$G$14,I53&gt;$L$14),"&lt;&lt; Eingabe Punkte/Aufn. überprüfen",""))</f>
        <v/>
      </c>
      <c r="U53" s="72">
        <v>2</v>
      </c>
      <c r="V53" s="70">
        <f>VLOOKUP(C53,$A$32:$P$44,14,FALSE)</f>
        <v>0</v>
      </c>
      <c r="W53" s="70">
        <f>VLOOKUP(C54,$A$32:$N$36,14,FALSE)</f>
        <v>0</v>
      </c>
      <c r="X53" s="70">
        <f>G53</f>
        <v>0</v>
      </c>
      <c r="Y53" s="70">
        <f>G54</f>
        <v>0</v>
      </c>
      <c r="Z53" s="70">
        <f>I53</f>
        <v>0</v>
      </c>
      <c r="AA53" s="70" t="str">
        <f>I54</f>
        <v/>
      </c>
      <c r="AB53" s="73">
        <f>M53</f>
        <v>0</v>
      </c>
      <c r="AC53" s="73">
        <f>M54</f>
        <v>0</v>
      </c>
    </row>
    <row r="54" spans="2:29" ht="15" customHeight="1">
      <c r="B54" s="113"/>
      <c r="C54" s="130" t="str">
        <f>A36</f>
        <v xml:space="preserve">, </v>
      </c>
      <c r="D54" s="131"/>
      <c r="E54" s="115" t="str">
        <f>IF(G53="","",IF(E53=1,1,IF(E53=2,0,IF(E53=0,2))))</f>
        <v/>
      </c>
      <c r="F54" s="116"/>
      <c r="G54" s="117"/>
      <c r="H54" s="110"/>
      <c r="I54" s="115" t="str">
        <f>IF(I53="","",I53)</f>
        <v/>
      </c>
      <c r="J54" s="141"/>
      <c r="K54" s="125" t="e">
        <f aca="true" t="shared" si="2" ref="K54:K72">TRUNC(IF(G54="","",G54/I54),IF($D$24=1,2,3))</f>
        <v>#VALUE!</v>
      </c>
      <c r="L54" s="126"/>
      <c r="M54" s="110"/>
      <c r="N54" s="111"/>
      <c r="O54" s="21" t="str">
        <f t="shared" si="1"/>
        <v/>
      </c>
      <c r="U54" s="72">
        <v>5</v>
      </c>
      <c r="V54" s="70"/>
      <c r="W54" s="70"/>
      <c r="X54" s="70"/>
      <c r="Y54" s="70"/>
      <c r="Z54" s="70"/>
      <c r="AA54" s="70"/>
      <c r="AB54" s="70"/>
      <c r="AC54" s="70"/>
    </row>
    <row r="55" spans="2:29" ht="15" customHeight="1">
      <c r="B55" s="113"/>
      <c r="C55" s="128" t="str">
        <f>A34</f>
        <v xml:space="preserve">, </v>
      </c>
      <c r="D55" s="129"/>
      <c r="E55" s="118" t="str">
        <f>IF(G55="","",IF(G55=G56,1,IF(G55&lt;G56,0,2)))</f>
        <v/>
      </c>
      <c r="F55" s="119"/>
      <c r="G55" s="120"/>
      <c r="H55" s="122"/>
      <c r="I55" s="120"/>
      <c r="J55" s="121"/>
      <c r="K55" s="123" t="e">
        <f t="shared" si="2"/>
        <v>#VALUE!</v>
      </c>
      <c r="L55" s="124"/>
      <c r="M55" s="122"/>
      <c r="N55" s="121"/>
      <c r="O55" s="20" t="str">
        <f t="shared" si="1"/>
        <v/>
      </c>
      <c r="U55" s="72">
        <v>3</v>
      </c>
      <c r="V55" s="70">
        <f>VLOOKUP(C55,$A$32:$P$44,14,FALSE)</f>
        <v>0</v>
      </c>
      <c r="W55" s="70">
        <f>VLOOKUP(C56,$A$32:$N$36,14,FALSE)</f>
        <v>0</v>
      </c>
      <c r="X55" s="70">
        <f>G55</f>
        <v>0</v>
      </c>
      <c r="Y55" s="70">
        <f>G56</f>
        <v>0</v>
      </c>
      <c r="Z55" s="70">
        <f>I55</f>
        <v>0</v>
      </c>
      <c r="AA55" s="70" t="str">
        <f>I56</f>
        <v/>
      </c>
      <c r="AB55" s="70">
        <f>M55</f>
        <v>0</v>
      </c>
      <c r="AC55" s="70">
        <f>M56</f>
        <v>0</v>
      </c>
    </row>
    <row r="56" spans="2:29" ht="15" customHeight="1">
      <c r="B56" s="114"/>
      <c r="C56" s="130" t="str">
        <f>A35</f>
        <v xml:space="preserve">, </v>
      </c>
      <c r="D56" s="131"/>
      <c r="E56" s="115" t="str">
        <f>IF(G55="","",IF(E55=1,1,IF(E55=2,0,IF(E55=0,2))))</f>
        <v/>
      </c>
      <c r="F56" s="116"/>
      <c r="G56" s="117"/>
      <c r="H56" s="110"/>
      <c r="I56" s="115" t="str">
        <f>IF(I55="","",I55)</f>
        <v/>
      </c>
      <c r="J56" s="141"/>
      <c r="K56" s="125" t="e">
        <f t="shared" si="2"/>
        <v>#VALUE!</v>
      </c>
      <c r="L56" s="126"/>
      <c r="M56" s="110"/>
      <c r="N56" s="111"/>
      <c r="O56" s="20" t="str">
        <f t="shared" si="1"/>
        <v/>
      </c>
      <c r="U56" s="72">
        <v>4</v>
      </c>
      <c r="V56" s="70"/>
      <c r="W56" s="70"/>
      <c r="X56" s="70"/>
      <c r="Y56" s="70"/>
      <c r="Z56" s="70"/>
      <c r="AA56" s="70"/>
      <c r="AB56" s="70"/>
      <c r="AC56" s="70"/>
    </row>
    <row r="57" spans="2:29" ht="15" customHeight="1">
      <c r="B57" s="112">
        <v>2</v>
      </c>
      <c r="C57" s="128" t="str">
        <f>A32</f>
        <v xml:space="preserve">, </v>
      </c>
      <c r="D57" s="129"/>
      <c r="E57" s="118" t="str">
        <f>IF(G57="","",IF(G57=G58,1,IF(G57&lt;G58,0,2)))</f>
        <v/>
      </c>
      <c r="F57" s="119"/>
      <c r="G57" s="120"/>
      <c r="H57" s="122"/>
      <c r="I57" s="120"/>
      <c r="J57" s="121"/>
      <c r="K57" s="123" t="e">
        <f t="shared" si="2"/>
        <v>#VALUE!</v>
      </c>
      <c r="L57" s="124"/>
      <c r="M57" s="122"/>
      <c r="N57" s="121"/>
      <c r="O57" s="20" t="str">
        <f t="shared" si="1"/>
        <v/>
      </c>
      <c r="U57" s="72">
        <v>1</v>
      </c>
      <c r="V57" s="70">
        <f>VLOOKUP(C57,$A$32:$P$44,14,FALSE)</f>
        <v>0</v>
      </c>
      <c r="W57" s="70">
        <f>VLOOKUP(C58,$A$32:$N$36,14,FALSE)</f>
        <v>0</v>
      </c>
      <c r="X57" s="70">
        <f>G57</f>
        <v>0</v>
      </c>
      <c r="Y57" s="70">
        <f>G58</f>
        <v>0</v>
      </c>
      <c r="Z57" s="70">
        <f>I57</f>
        <v>0</v>
      </c>
      <c r="AA57" s="70" t="str">
        <f>I58</f>
        <v/>
      </c>
      <c r="AB57" s="70">
        <f>M57</f>
        <v>0</v>
      </c>
      <c r="AC57" s="70">
        <f>M58</f>
        <v>0</v>
      </c>
    </row>
    <row r="58" spans="2:29" ht="15" customHeight="1">
      <c r="B58" s="113"/>
      <c r="C58" s="130" t="str">
        <f>A36</f>
        <v xml:space="preserve">, </v>
      </c>
      <c r="D58" s="131"/>
      <c r="E58" s="115" t="str">
        <f>IF(G57="","",IF(E57=1,1,IF(E57=2,0,IF(E57=0,2))))</f>
        <v/>
      </c>
      <c r="F58" s="116"/>
      <c r="G58" s="117"/>
      <c r="H58" s="110"/>
      <c r="I58" s="115" t="str">
        <f>IF(I57="","",I57)</f>
        <v/>
      </c>
      <c r="J58" s="141"/>
      <c r="K58" s="125" t="e">
        <f t="shared" si="2"/>
        <v>#VALUE!</v>
      </c>
      <c r="L58" s="126"/>
      <c r="M58" s="110"/>
      <c r="N58" s="111"/>
      <c r="O58" s="20" t="str">
        <f t="shared" si="1"/>
        <v/>
      </c>
      <c r="U58" s="72">
        <v>5</v>
      </c>
      <c r="V58" s="70"/>
      <c r="W58" s="70"/>
      <c r="X58" s="70"/>
      <c r="Y58" s="70"/>
      <c r="Z58" s="70"/>
      <c r="AA58" s="70"/>
      <c r="AB58" s="70"/>
      <c r="AC58" s="70"/>
    </row>
    <row r="59" spans="2:29" ht="15" customHeight="1">
      <c r="B59" s="113"/>
      <c r="C59" s="128" t="str">
        <f>A33</f>
        <v xml:space="preserve">, </v>
      </c>
      <c r="D59" s="129"/>
      <c r="E59" s="118" t="str">
        <f>IF(G59="","",IF(G59=G60,1,IF(G59&lt;G60,0,2)))</f>
        <v/>
      </c>
      <c r="F59" s="119"/>
      <c r="G59" s="120"/>
      <c r="H59" s="122"/>
      <c r="I59" s="120"/>
      <c r="J59" s="121"/>
      <c r="K59" s="123" t="e">
        <f t="shared" si="2"/>
        <v>#VALUE!</v>
      </c>
      <c r="L59" s="124"/>
      <c r="M59" s="122"/>
      <c r="N59" s="121"/>
      <c r="O59" s="20" t="str">
        <f t="shared" si="1"/>
        <v/>
      </c>
      <c r="U59" s="72">
        <v>2</v>
      </c>
      <c r="V59" s="70">
        <f>VLOOKUP(C59,$A$32:$P$44,14,FALSE)</f>
        <v>0</v>
      </c>
      <c r="W59" s="70">
        <f>VLOOKUP(C60,$A$32:$N$36,14,FALSE)</f>
        <v>0</v>
      </c>
      <c r="X59" s="70">
        <f>G59</f>
        <v>0</v>
      </c>
      <c r="Y59" s="70">
        <f>G60</f>
        <v>0</v>
      </c>
      <c r="Z59" s="70">
        <f>I59</f>
        <v>0</v>
      </c>
      <c r="AA59" s="70" t="str">
        <f>I60</f>
        <v/>
      </c>
      <c r="AB59" s="70">
        <f>M59</f>
        <v>0</v>
      </c>
      <c r="AC59" s="70">
        <f>M60</f>
        <v>0</v>
      </c>
    </row>
    <row r="60" spans="2:29" ht="15" customHeight="1">
      <c r="B60" s="114"/>
      <c r="C60" s="130" t="str">
        <f>A35</f>
        <v xml:space="preserve">, </v>
      </c>
      <c r="D60" s="131"/>
      <c r="E60" s="115" t="str">
        <f>IF(G59="","",IF(E59=1,1,IF(E59=2,0,IF(E59=0,2))))</f>
        <v/>
      </c>
      <c r="F60" s="116"/>
      <c r="G60" s="117"/>
      <c r="H60" s="110"/>
      <c r="I60" s="115" t="str">
        <f>IF(I59="","",I59)</f>
        <v/>
      </c>
      <c r="J60" s="141"/>
      <c r="K60" s="125" t="e">
        <f t="shared" si="2"/>
        <v>#VALUE!</v>
      </c>
      <c r="L60" s="126"/>
      <c r="M60" s="110"/>
      <c r="N60" s="111"/>
      <c r="O60" s="20" t="str">
        <f t="shared" si="1"/>
        <v/>
      </c>
      <c r="U60" s="72">
        <v>4</v>
      </c>
      <c r="V60" s="70"/>
      <c r="W60" s="70"/>
      <c r="X60" s="70"/>
      <c r="Y60" s="70"/>
      <c r="Z60" s="70"/>
      <c r="AA60" s="70"/>
      <c r="AB60" s="70"/>
      <c r="AC60" s="70"/>
    </row>
    <row r="61" spans="2:29" ht="15" customHeight="1">
      <c r="B61" s="112">
        <v>3</v>
      </c>
      <c r="C61" s="128" t="str">
        <f>A32</f>
        <v xml:space="preserve">, </v>
      </c>
      <c r="D61" s="129"/>
      <c r="E61" s="118" t="str">
        <f>IF(G61="","",IF(G61=G62,1,IF(G61&lt;G62,0,2)))</f>
        <v/>
      </c>
      <c r="F61" s="119"/>
      <c r="G61" s="120"/>
      <c r="H61" s="121"/>
      <c r="I61" s="122"/>
      <c r="J61" s="122"/>
      <c r="K61" s="123" t="e">
        <f t="shared" si="2"/>
        <v>#VALUE!</v>
      </c>
      <c r="L61" s="124"/>
      <c r="M61" s="122"/>
      <c r="N61" s="121"/>
      <c r="O61" s="20" t="str">
        <f t="shared" si="1"/>
        <v/>
      </c>
      <c r="U61" s="72">
        <v>1</v>
      </c>
      <c r="V61" s="70">
        <f>VLOOKUP(C61,$A$32:$P$44,14,FALSE)</f>
        <v>0</v>
      </c>
      <c r="W61" s="70">
        <f>VLOOKUP(C62,$A$32:$N$36,14,FALSE)</f>
        <v>0</v>
      </c>
      <c r="X61" s="70">
        <f>G61</f>
        <v>0</v>
      </c>
      <c r="Y61" s="70">
        <f>G62</f>
        <v>0</v>
      </c>
      <c r="Z61" s="70">
        <f>I61</f>
        <v>0</v>
      </c>
      <c r="AA61" s="70" t="str">
        <f>I62</f>
        <v/>
      </c>
      <c r="AB61" s="70">
        <f>M61</f>
        <v>0</v>
      </c>
      <c r="AC61" s="70">
        <f>M62</f>
        <v>0</v>
      </c>
    </row>
    <row r="62" spans="2:29" ht="15" customHeight="1">
      <c r="B62" s="113"/>
      <c r="C62" s="130" t="str">
        <f>A34</f>
        <v xml:space="preserve">, </v>
      </c>
      <c r="D62" s="131"/>
      <c r="E62" s="115" t="str">
        <f>IF(G61="","",IF(E61=1,1,IF(E61=2,0,IF(E61=0,2))))</f>
        <v/>
      </c>
      <c r="F62" s="116"/>
      <c r="G62" s="117"/>
      <c r="H62" s="111"/>
      <c r="I62" s="116" t="str">
        <f>IF(I61="","",I61)</f>
        <v/>
      </c>
      <c r="J62" s="116"/>
      <c r="K62" s="125" t="e">
        <f t="shared" si="2"/>
        <v>#VALUE!</v>
      </c>
      <c r="L62" s="126"/>
      <c r="M62" s="110"/>
      <c r="N62" s="111"/>
      <c r="O62" s="20" t="str">
        <f t="shared" si="1"/>
        <v/>
      </c>
      <c r="U62" s="72">
        <v>3</v>
      </c>
      <c r="V62" s="70"/>
      <c r="W62" s="70"/>
      <c r="X62" s="70"/>
      <c r="Y62" s="70"/>
      <c r="Z62" s="70"/>
      <c r="AA62" s="70"/>
      <c r="AB62" s="70"/>
      <c r="AC62" s="70"/>
    </row>
    <row r="63" spans="2:29" ht="15" customHeight="1">
      <c r="B63" s="113"/>
      <c r="C63" s="128" t="str">
        <f>A35</f>
        <v xml:space="preserve">, </v>
      </c>
      <c r="D63" s="129"/>
      <c r="E63" s="118" t="str">
        <f>IF(G63="","",IF(G63=G64,1,IF(G63&lt;G64,0,2)))</f>
        <v/>
      </c>
      <c r="F63" s="119"/>
      <c r="G63" s="120"/>
      <c r="H63" s="121"/>
      <c r="I63" s="122"/>
      <c r="J63" s="122"/>
      <c r="K63" s="123" t="e">
        <f t="shared" si="2"/>
        <v>#VALUE!</v>
      </c>
      <c r="L63" s="124"/>
      <c r="M63" s="122"/>
      <c r="N63" s="121"/>
      <c r="O63" s="20" t="str">
        <f t="shared" si="1"/>
        <v/>
      </c>
      <c r="U63" s="72">
        <v>4</v>
      </c>
      <c r="V63" s="70">
        <f>VLOOKUP(C63,$A$32:$P$44,14,FALSE)</f>
        <v>0</v>
      </c>
      <c r="W63" s="70">
        <f>VLOOKUP(C64,$A$32:$N$36,14,FALSE)</f>
        <v>0</v>
      </c>
      <c r="X63" s="70">
        <f>G63</f>
        <v>0</v>
      </c>
      <c r="Y63" s="70">
        <f>G64</f>
        <v>0</v>
      </c>
      <c r="Z63" s="70">
        <f>I63</f>
        <v>0</v>
      </c>
      <c r="AA63" s="70" t="str">
        <f>I64</f>
        <v/>
      </c>
      <c r="AB63" s="70">
        <f>M63</f>
        <v>0</v>
      </c>
      <c r="AC63" s="70">
        <f>M64</f>
        <v>0</v>
      </c>
    </row>
    <row r="64" spans="2:29" ht="15" customHeight="1">
      <c r="B64" s="114"/>
      <c r="C64" s="130" t="str">
        <f>A36</f>
        <v xml:space="preserve">, </v>
      </c>
      <c r="D64" s="131"/>
      <c r="E64" s="115" t="str">
        <f>IF(G63="","",IF(E63=1,1,IF(E63=2,0,IF(E63=0,2))))</f>
        <v/>
      </c>
      <c r="F64" s="116"/>
      <c r="G64" s="117"/>
      <c r="H64" s="111"/>
      <c r="I64" s="116" t="str">
        <f>IF(I63="","",I63)</f>
        <v/>
      </c>
      <c r="J64" s="116"/>
      <c r="K64" s="125" t="e">
        <f t="shared" si="2"/>
        <v>#VALUE!</v>
      </c>
      <c r="L64" s="126"/>
      <c r="M64" s="110"/>
      <c r="N64" s="111"/>
      <c r="O64" s="20" t="str">
        <f t="shared" si="1"/>
        <v/>
      </c>
      <c r="U64" s="72">
        <v>5</v>
      </c>
      <c r="V64" s="70"/>
      <c r="W64" s="70"/>
      <c r="X64" s="70"/>
      <c r="Y64" s="70"/>
      <c r="Z64" s="70"/>
      <c r="AA64" s="70"/>
      <c r="AB64" s="70"/>
      <c r="AC64" s="70"/>
    </row>
    <row r="65" spans="2:29" ht="15" customHeight="1">
      <c r="B65" s="112">
        <v>4</v>
      </c>
      <c r="C65" s="128" t="str">
        <f>A32</f>
        <v xml:space="preserve">, </v>
      </c>
      <c r="D65" s="129"/>
      <c r="E65" s="118" t="str">
        <f>IF(G65="","",IF(G65=G66,1,IF(G65&lt;G66,0,2)))</f>
        <v/>
      </c>
      <c r="F65" s="119"/>
      <c r="G65" s="120"/>
      <c r="H65" s="121"/>
      <c r="I65" s="122"/>
      <c r="J65" s="122"/>
      <c r="K65" s="123" t="e">
        <f t="shared" si="2"/>
        <v>#VALUE!</v>
      </c>
      <c r="L65" s="124"/>
      <c r="M65" s="122"/>
      <c r="N65" s="121"/>
      <c r="O65" s="20" t="str">
        <f t="shared" si="1"/>
        <v/>
      </c>
      <c r="U65" s="72">
        <v>1</v>
      </c>
      <c r="V65" s="70">
        <f>VLOOKUP(C65,$A$32:$P$44,14,FALSE)</f>
        <v>0</v>
      </c>
      <c r="W65" s="70">
        <f>VLOOKUP(C66,$A$32:$N$36,14,FALSE)</f>
        <v>0</v>
      </c>
      <c r="X65" s="70">
        <f>G65</f>
        <v>0</v>
      </c>
      <c r="Y65" s="70">
        <f>G66</f>
        <v>0</v>
      </c>
      <c r="Z65" s="70">
        <f>I65</f>
        <v>0</v>
      </c>
      <c r="AA65" s="70" t="str">
        <f>I66</f>
        <v/>
      </c>
      <c r="AB65" s="70">
        <f>M65</f>
        <v>0</v>
      </c>
      <c r="AC65" s="70">
        <f>M66</f>
        <v>0</v>
      </c>
    </row>
    <row r="66" spans="2:29" ht="15" customHeight="1">
      <c r="B66" s="113"/>
      <c r="C66" s="130" t="str">
        <f>A35</f>
        <v xml:space="preserve">, </v>
      </c>
      <c r="D66" s="131"/>
      <c r="E66" s="115" t="str">
        <f>IF(G65="","",IF(E65=1,1,IF(E65=2,0,IF(E65=0,2))))</f>
        <v/>
      </c>
      <c r="F66" s="116"/>
      <c r="G66" s="117"/>
      <c r="H66" s="111"/>
      <c r="I66" s="116" t="str">
        <f>IF(I65="","",I65)</f>
        <v/>
      </c>
      <c r="J66" s="116"/>
      <c r="K66" s="125" t="e">
        <f t="shared" si="2"/>
        <v>#VALUE!</v>
      </c>
      <c r="L66" s="126"/>
      <c r="M66" s="110"/>
      <c r="N66" s="111"/>
      <c r="O66" s="20" t="str">
        <f t="shared" si="1"/>
        <v/>
      </c>
      <c r="U66" s="72">
        <v>4</v>
      </c>
      <c r="V66" s="70"/>
      <c r="W66" s="70"/>
      <c r="X66" s="70"/>
      <c r="Y66" s="70"/>
      <c r="Z66" s="70"/>
      <c r="AA66" s="70"/>
      <c r="AB66" s="70"/>
      <c r="AC66" s="70"/>
    </row>
    <row r="67" spans="2:29" ht="15" customHeight="1">
      <c r="B67" s="113"/>
      <c r="C67" s="128" t="str">
        <f>A33</f>
        <v xml:space="preserve">, </v>
      </c>
      <c r="D67" s="129"/>
      <c r="E67" s="118" t="str">
        <f>IF(G67="","",IF(G67=G68,1,IF(G67&lt;G68,0,2)))</f>
        <v/>
      </c>
      <c r="F67" s="119"/>
      <c r="G67" s="120"/>
      <c r="H67" s="121"/>
      <c r="I67" s="122"/>
      <c r="J67" s="122"/>
      <c r="K67" s="123" t="e">
        <f t="shared" si="2"/>
        <v>#VALUE!</v>
      </c>
      <c r="L67" s="124"/>
      <c r="M67" s="122"/>
      <c r="N67" s="121"/>
      <c r="O67" s="20" t="str">
        <f t="shared" si="1"/>
        <v/>
      </c>
      <c r="U67" s="72">
        <v>2</v>
      </c>
      <c r="V67" s="70">
        <f>VLOOKUP(C67,$A$32:$P$44,14,FALSE)</f>
        <v>0</v>
      </c>
      <c r="W67" s="70">
        <f>VLOOKUP(C68,$A$32:$N$36,14,FALSE)</f>
        <v>0</v>
      </c>
      <c r="X67" s="70">
        <f>G67</f>
        <v>0</v>
      </c>
      <c r="Y67" s="70">
        <f>G68</f>
        <v>0</v>
      </c>
      <c r="Z67" s="70">
        <f>I67</f>
        <v>0</v>
      </c>
      <c r="AA67" s="70" t="str">
        <f>I68</f>
        <v/>
      </c>
      <c r="AB67" s="70">
        <f>M67</f>
        <v>0</v>
      </c>
      <c r="AC67" s="70">
        <f>M68</f>
        <v>0</v>
      </c>
    </row>
    <row r="68" spans="2:29" ht="15" customHeight="1">
      <c r="B68" s="114"/>
      <c r="C68" s="130" t="str">
        <f>A34</f>
        <v xml:space="preserve">, </v>
      </c>
      <c r="D68" s="131"/>
      <c r="E68" s="115" t="str">
        <f>IF(G67="","",IF(E67=1,1,IF(E67=2,0,IF(E67=0,2))))</f>
        <v/>
      </c>
      <c r="F68" s="116"/>
      <c r="G68" s="117"/>
      <c r="H68" s="111"/>
      <c r="I68" s="116" t="str">
        <f>IF(I67="","",I67)</f>
        <v/>
      </c>
      <c r="J68" s="116"/>
      <c r="K68" s="125" t="e">
        <f t="shared" si="2"/>
        <v>#VALUE!</v>
      </c>
      <c r="L68" s="126"/>
      <c r="M68" s="110"/>
      <c r="N68" s="111"/>
      <c r="O68" s="20" t="str">
        <f t="shared" si="1"/>
        <v/>
      </c>
      <c r="U68" s="72">
        <v>3</v>
      </c>
      <c r="V68" s="70"/>
      <c r="W68" s="70"/>
      <c r="X68" s="70"/>
      <c r="Y68" s="70"/>
      <c r="Z68" s="70"/>
      <c r="AA68" s="70"/>
      <c r="AB68" s="70"/>
      <c r="AC68" s="70"/>
    </row>
    <row r="69" spans="2:29" ht="15" customHeight="1">
      <c r="B69" s="112">
        <v>5</v>
      </c>
      <c r="C69" s="128" t="str">
        <f>A32</f>
        <v xml:space="preserve">, </v>
      </c>
      <c r="D69" s="129"/>
      <c r="E69" s="118" t="str">
        <f>IF(G69="","",IF(G69=G70,1,IF(G69&lt;G70,0,2)))</f>
        <v/>
      </c>
      <c r="F69" s="119"/>
      <c r="G69" s="120"/>
      <c r="H69" s="121"/>
      <c r="I69" s="122"/>
      <c r="J69" s="122"/>
      <c r="K69" s="123" t="e">
        <f t="shared" si="2"/>
        <v>#VALUE!</v>
      </c>
      <c r="L69" s="124"/>
      <c r="M69" s="122"/>
      <c r="N69" s="121"/>
      <c r="O69" s="20" t="str">
        <f t="shared" si="1"/>
        <v/>
      </c>
      <c r="U69" s="72">
        <v>1</v>
      </c>
      <c r="V69" s="70">
        <f>VLOOKUP(C69,$A$32:$P$44,14,FALSE)</f>
        <v>0</v>
      </c>
      <c r="W69" s="70">
        <f>VLOOKUP(C70,$A$32:$N$36,14,FALSE)</f>
        <v>0</v>
      </c>
      <c r="X69" s="70">
        <f>G69</f>
        <v>0</v>
      </c>
      <c r="Y69" s="70">
        <f>G70</f>
        <v>0</v>
      </c>
      <c r="Z69" s="70">
        <f>I69</f>
        <v>0</v>
      </c>
      <c r="AA69" s="70" t="str">
        <f>I70</f>
        <v/>
      </c>
      <c r="AB69" s="70">
        <f>M69</f>
        <v>0</v>
      </c>
      <c r="AC69" s="70">
        <f>M70</f>
        <v>0</v>
      </c>
    </row>
    <row r="70" spans="2:29" ht="15" customHeight="1">
      <c r="B70" s="113"/>
      <c r="C70" s="130" t="str">
        <f>A33</f>
        <v xml:space="preserve">, </v>
      </c>
      <c r="D70" s="131"/>
      <c r="E70" s="115" t="str">
        <f>IF(G69="","",IF(E69=1,1,IF(E69=2,0,IF(E69=0,2))))</f>
        <v/>
      </c>
      <c r="F70" s="116"/>
      <c r="G70" s="117"/>
      <c r="H70" s="111"/>
      <c r="I70" s="116" t="str">
        <f>IF(I69="","",I69)</f>
        <v/>
      </c>
      <c r="J70" s="116"/>
      <c r="K70" s="125" t="e">
        <f t="shared" si="2"/>
        <v>#VALUE!</v>
      </c>
      <c r="L70" s="126"/>
      <c r="M70" s="110"/>
      <c r="N70" s="111"/>
      <c r="O70" s="20" t="str">
        <f t="shared" si="1"/>
        <v/>
      </c>
      <c r="U70" s="72">
        <v>2</v>
      </c>
      <c r="V70" s="70"/>
      <c r="W70" s="70"/>
      <c r="X70" s="70"/>
      <c r="Y70" s="70"/>
      <c r="Z70" s="70"/>
      <c r="AA70" s="70"/>
      <c r="AB70" s="70"/>
      <c r="AC70" s="70"/>
    </row>
    <row r="71" spans="2:29" ht="15" customHeight="1">
      <c r="B71" s="113"/>
      <c r="C71" s="128" t="str">
        <f>A34</f>
        <v xml:space="preserve">, </v>
      </c>
      <c r="D71" s="129"/>
      <c r="E71" s="118" t="str">
        <f>IF(G71="","",IF(G71=G72,1,IF(G71&lt;G72,0,2)))</f>
        <v/>
      </c>
      <c r="F71" s="119"/>
      <c r="G71" s="120"/>
      <c r="H71" s="121"/>
      <c r="I71" s="122"/>
      <c r="J71" s="122"/>
      <c r="K71" s="123" t="e">
        <f t="shared" si="2"/>
        <v>#VALUE!</v>
      </c>
      <c r="L71" s="124"/>
      <c r="M71" s="122"/>
      <c r="N71" s="121"/>
      <c r="O71" s="20" t="str">
        <f t="shared" si="1"/>
        <v/>
      </c>
      <c r="U71" s="72">
        <v>3</v>
      </c>
      <c r="V71" s="70">
        <f>VLOOKUP(C71,$A$32:$P$44,14,FALSE)</f>
        <v>0</v>
      </c>
      <c r="W71" s="70">
        <f>VLOOKUP(C72,$A$32:$N$36,14,FALSE)</f>
        <v>0</v>
      </c>
      <c r="X71" s="70">
        <f>G71</f>
        <v>0</v>
      </c>
      <c r="Y71" s="70">
        <f>G72</f>
        <v>0</v>
      </c>
      <c r="Z71" s="70">
        <f>I71</f>
        <v>0</v>
      </c>
      <c r="AA71" s="70" t="str">
        <f>I72</f>
        <v/>
      </c>
      <c r="AB71" s="70">
        <f>M71</f>
        <v>0</v>
      </c>
      <c r="AC71" s="70">
        <f>M72</f>
        <v>0</v>
      </c>
    </row>
    <row r="72" spans="2:29" ht="15" customHeight="1">
      <c r="B72" s="114"/>
      <c r="C72" s="132" t="str">
        <f>A36</f>
        <v xml:space="preserve">, </v>
      </c>
      <c r="D72" s="132"/>
      <c r="E72" s="115" t="str">
        <f>IF(G71="","",IF(E71=1,1,IF(E71=2,0,IF(E71=0,2))))</f>
        <v/>
      </c>
      <c r="F72" s="116"/>
      <c r="G72" s="117"/>
      <c r="H72" s="111"/>
      <c r="I72" s="116" t="str">
        <f>IF(I71="","",I71)</f>
        <v/>
      </c>
      <c r="J72" s="116"/>
      <c r="K72" s="133" t="e">
        <f t="shared" si="2"/>
        <v>#VALUE!</v>
      </c>
      <c r="L72" s="134"/>
      <c r="M72" s="110"/>
      <c r="N72" s="111"/>
      <c r="O72" s="20" t="str">
        <f t="shared" si="1"/>
        <v/>
      </c>
      <c r="U72" s="72">
        <v>5</v>
      </c>
      <c r="V72" s="70"/>
      <c r="W72" s="70"/>
      <c r="X72" s="70"/>
      <c r="Y72" s="70"/>
      <c r="Z72" s="70"/>
      <c r="AA72" s="70"/>
      <c r="AB72" s="70"/>
      <c r="AC72" s="70"/>
    </row>
    <row r="73" ht="12.75">
      <c r="U73" s="39"/>
    </row>
    <row r="75" spans="2:42" ht="18">
      <c r="B75" s="127" t="s">
        <v>24</v>
      </c>
      <c r="C75" s="1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V75" s="97" t="s">
        <v>25</v>
      </c>
      <c r="W75" s="97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O75" s="31"/>
      <c r="AP75" s="31"/>
    </row>
    <row r="76" spans="22:42" ht="12.75">
      <c r="V76"/>
      <c r="W76"/>
      <c r="X76"/>
      <c r="Y76"/>
      <c r="Z76"/>
      <c r="AA76"/>
      <c r="AB76"/>
      <c r="AC76"/>
      <c r="AD76"/>
      <c r="AE76"/>
      <c r="AO76" s="31"/>
      <c r="AP76" s="31"/>
    </row>
    <row r="77" spans="2:42" ht="31.5" customHeight="1">
      <c r="B77" s="5" t="s">
        <v>18</v>
      </c>
      <c r="C77" s="148" t="s">
        <v>9</v>
      </c>
      <c r="D77" s="149"/>
      <c r="E77" s="109" t="s">
        <v>11</v>
      </c>
      <c r="F77" s="109"/>
      <c r="G77" s="109"/>
      <c r="H77" s="109"/>
      <c r="I77" s="159" t="s">
        <v>22</v>
      </c>
      <c r="J77" s="149"/>
      <c r="K77" s="109" t="s">
        <v>13</v>
      </c>
      <c r="L77" s="109"/>
      <c r="M77" s="109" t="s">
        <v>16</v>
      </c>
      <c r="N77" s="109"/>
      <c r="O77" s="109" t="s">
        <v>14</v>
      </c>
      <c r="P77" s="109"/>
      <c r="Q77" s="109" t="s">
        <v>19</v>
      </c>
      <c r="R77" s="109"/>
      <c r="S77" s="109" t="s">
        <v>15</v>
      </c>
      <c r="T77" s="109"/>
      <c r="V77" s="24" t="s">
        <v>18</v>
      </c>
      <c r="W77" s="93" t="s">
        <v>9</v>
      </c>
      <c r="X77" s="94"/>
      <c r="Y77" s="99" t="s">
        <v>11</v>
      </c>
      <c r="Z77" s="99"/>
      <c r="AA77" s="99"/>
      <c r="AB77" s="99"/>
      <c r="AC77" s="98" t="s">
        <v>22</v>
      </c>
      <c r="AD77" s="99"/>
      <c r="AE77" s="99" t="s">
        <v>13</v>
      </c>
      <c r="AF77" s="99"/>
      <c r="AG77" s="99" t="s">
        <v>16</v>
      </c>
      <c r="AH77" s="99"/>
      <c r="AI77" s="99" t="s">
        <v>14</v>
      </c>
      <c r="AJ77" s="99"/>
      <c r="AK77" s="99" t="s">
        <v>19</v>
      </c>
      <c r="AL77" s="99"/>
      <c r="AM77" s="99" t="s">
        <v>15</v>
      </c>
      <c r="AN77" s="99"/>
      <c r="AO77" s="34" t="s">
        <v>21</v>
      </c>
      <c r="AP77" s="34" t="s">
        <v>20</v>
      </c>
    </row>
    <row r="78" spans="2:42" s="6" customFormat="1" ht="18.75" customHeight="1">
      <c r="B78" s="10">
        <v>1</v>
      </c>
      <c r="C78" s="104" t="str">
        <f>IF(ISERROR(IF(AG78&lt;&gt;"",VLOOKUP(B78,$V$78:$AM$82,2,FALSE),"")),"",IF(AG78&lt;&gt;"",VLOOKUP(B78,$V$78:$AM$82,2,FALSE),""))</f>
        <v/>
      </c>
      <c r="D78" s="105"/>
      <c r="E78" s="92" t="str">
        <f>IF(ISERROR(IF(AG78&lt;&gt;"",VLOOKUP(B78,$V$78:$AM$82,5,FALSE),"")),"",IF(AG78&lt;&gt;"",VLOOKUP(B78,$V$78:$AM$82,4,FALSE),""))</f>
        <v/>
      </c>
      <c r="F78" s="92"/>
      <c r="G78" s="92"/>
      <c r="H78" s="92"/>
      <c r="I78" s="106" t="str">
        <f>IF(ISERROR(IF(AG78&lt;&gt;"",VLOOKUP(B78,$V$78:$AM$82,7,FALSE),"")),"",IF(AG78&lt;&gt;"",VLOOKUP(B78,$V$78:$AM$82,8,FALSE),""))</f>
        <v/>
      </c>
      <c r="J78" s="107"/>
      <c r="K78" s="108" t="str">
        <f>IF(ISERROR(IF(AG78&lt;&gt;"",VLOOKUP(B78,$V$78:$AM$82,9,FALSE),"")),"",IF(AG78&lt;&gt;"",VLOOKUP(B78,$V$78:$AM$82,10,FALSE),""))</f>
        <v/>
      </c>
      <c r="L78" s="108"/>
      <c r="M78" s="108" t="str">
        <f>IF(ISERROR(IF(AG78&lt;&gt;"",VLOOKUP(B78,$V$78:$AM$82,11,FALSE),"")),"",IF(AG78&lt;&gt;"",VLOOKUP(B78,$V$78:$AM$82,12,FALSE),""))</f>
        <v/>
      </c>
      <c r="N78" s="108"/>
      <c r="O78" s="100" t="str">
        <f>IF(ISERROR(IF(AG78&lt;&gt;"",VLOOKUP(B78,$V$78:$AM$82,13,FALSE),"")),"",IF(AG78&lt;&gt;"",VLOOKUP(B78,$V$78:$AM$82,14,FALSE),""))</f>
        <v/>
      </c>
      <c r="P78" s="100"/>
      <c r="Q78" s="100" t="str">
        <f>IF(ISERROR(IF(AG78&lt;&gt;"",VLOOKUP(B78,$V$78:$AM$82,15,FALSE),"")),"",IF(AG78&lt;&gt;"",VLOOKUP(B78,$V$78:$AM$82,16,FALSE),""))</f>
        <v/>
      </c>
      <c r="R78" s="100"/>
      <c r="S78" s="108" t="str">
        <f>IF(ISERROR(IF(AG78&lt;&gt;"",VLOOKUP(B78,$V$78:$AM$82,17,FALSE),"")),"",IF(AG78&lt;&gt;"",VLOOKUP(B78,$V$78:$AM$82,18,FALSE),""))</f>
        <v/>
      </c>
      <c r="T78" s="108"/>
      <c r="U78" s="31"/>
      <c r="V78" s="63" t="str">
        <f>IF(AP78=FALSE,"",RANK(AP78,$AP$78:$AP$82,0))</f>
        <v/>
      </c>
      <c r="W78" s="95" t="str">
        <f>A32</f>
        <v xml:space="preserve">, </v>
      </c>
      <c r="X78" s="96"/>
      <c r="Y78" s="92">
        <f>I32</f>
        <v>0</v>
      </c>
      <c r="Z78" s="92"/>
      <c r="AA78" s="92"/>
      <c r="AB78" s="92"/>
      <c r="AC78" s="89">
        <f>SUM(E57,E61,E65,E69)</f>
        <v>0</v>
      </c>
      <c r="AD78" s="89"/>
      <c r="AE78" s="89">
        <f>SUM(G57,G61,G65,G69)</f>
        <v>0</v>
      </c>
      <c r="AF78" s="89"/>
      <c r="AG78" s="89">
        <f>SUM(I57,I61,I65,I69)</f>
        <v>0</v>
      </c>
      <c r="AH78" s="89"/>
      <c r="AI78" s="100" t="e">
        <f>TRUNC(AE78/AG78,IF($D$24=1,2,3))</f>
        <v>#DIV/0!</v>
      </c>
      <c r="AJ78" s="100"/>
      <c r="AK78" s="100" t="e">
        <f>IF(AO78,AO78,"--")</f>
        <v>#VALUE!</v>
      </c>
      <c r="AL78" s="100"/>
      <c r="AM78" s="89">
        <f>MAX(M57,M61,M65,M69)</f>
        <v>0</v>
      </c>
      <c r="AN78" s="89"/>
      <c r="AO78" s="35" t="e">
        <f>MAX(IF(E57&gt;=1,K57,0),IF(E61&gt;=1,K61,0),IF(E65&gt;=1,K65,0),IF(E69&gt;=1,K69,0))</f>
        <v>#VALUE!</v>
      </c>
      <c r="AP78" s="33" t="b">
        <f>IF(AG78,IF(AC78=0,AI78*10000000000+AM78,AC78*10000000000000+AI78*10000000000+AK78*100000+AM78))</f>
        <v>0</v>
      </c>
    </row>
    <row r="79" spans="2:42" ht="18.75" customHeight="1">
      <c r="B79" s="11">
        <v>2</v>
      </c>
      <c r="C79" s="104" t="str">
        <f>IF(ISERROR(IF(AG79&lt;&gt;"",VLOOKUP(B79,$V$78:$AM$82,2,FALSE),"")),"",IF(AG79&lt;&gt;"",VLOOKUP(B79,$V$78:$AM$82,2,FALSE),""))</f>
        <v/>
      </c>
      <c r="D79" s="105"/>
      <c r="E79" s="92" t="str">
        <f>IF(ISERROR(IF(AG79&lt;&gt;"",VLOOKUP(B79,$V$78:$AM$82,5,FALSE),"")),"",IF(AG79&lt;&gt;"",VLOOKUP(B79,$V$78:$AM$82,4,FALSE),""))</f>
        <v/>
      </c>
      <c r="F79" s="92"/>
      <c r="G79" s="92"/>
      <c r="H79" s="92"/>
      <c r="I79" s="106" t="str">
        <f>IF(ISERROR(IF(AG79&lt;&gt;"",VLOOKUP(B79,$V$78:$AM$82,7,FALSE),"")),"",IF(AG79&lt;&gt;"",VLOOKUP(B79,$V$78:$AM$82,8,FALSE),""))</f>
        <v/>
      </c>
      <c r="J79" s="107"/>
      <c r="K79" s="108" t="str">
        <f>IF(ISERROR(IF(AG79&lt;&gt;"",VLOOKUP(B79,$V$78:$AM$82,9,FALSE),"")),"",IF(AG79&lt;&gt;"",VLOOKUP(B79,$V$78:$AM$82,10,FALSE),""))</f>
        <v/>
      </c>
      <c r="L79" s="108"/>
      <c r="M79" s="108" t="str">
        <f>IF(ISERROR(IF(AG79&lt;&gt;"",VLOOKUP(B79,$V$78:$AM$82,11,FALSE),"")),"",IF(AG79&lt;&gt;"",VLOOKUP(B79,$V$78:$AM$82,12,FALSE),""))</f>
        <v/>
      </c>
      <c r="N79" s="108"/>
      <c r="O79" s="100" t="str">
        <f>IF(ISERROR(IF(AG79&lt;&gt;"",VLOOKUP(B79,$V$78:$AM$82,13,FALSE),"")),"",IF(AG79&lt;&gt;"",VLOOKUP(B79,$V$78:$AM$82,14,FALSE),""))</f>
        <v/>
      </c>
      <c r="P79" s="100"/>
      <c r="Q79" s="100" t="str">
        <f>IF(ISERROR(IF(AG79&lt;&gt;"",VLOOKUP(B79,$V$78:$AM$82,15,FALSE),"")),"",IF(AG79&lt;&gt;"",VLOOKUP(B79,$V$78:$AM$82,16,FALSE),""))</f>
        <v/>
      </c>
      <c r="R79" s="100"/>
      <c r="S79" s="108" t="str">
        <f>IF(ISERROR(IF(AG79&lt;&gt;"",VLOOKUP(B79,$V$78:$AM$82,17,FALSE),"")),"",IF(AG79&lt;&gt;"",VLOOKUP(B79,$V$78:$AM$82,18,FALSE),""))</f>
        <v/>
      </c>
      <c r="T79" s="108"/>
      <c r="V79" s="63" t="str">
        <f>IF(AP79=FALSE,"",RANK(AP79,$AP$78:$AP$82,0))</f>
        <v/>
      </c>
      <c r="W79" s="95" t="str">
        <f>A33</f>
        <v xml:space="preserve">, </v>
      </c>
      <c r="X79" s="96"/>
      <c r="Y79" s="92">
        <f>I33</f>
        <v>0</v>
      </c>
      <c r="Z79" s="92"/>
      <c r="AA79" s="92"/>
      <c r="AB79" s="92"/>
      <c r="AC79" s="89">
        <f>SUM(E53,E59,E67,E70)</f>
        <v>0</v>
      </c>
      <c r="AD79" s="89"/>
      <c r="AE79" s="89">
        <f>SUM(G53,G59,G67,G70)</f>
        <v>0</v>
      </c>
      <c r="AF79" s="89"/>
      <c r="AG79" s="89">
        <f>SUM(I53,I59,I67,I70)</f>
        <v>0</v>
      </c>
      <c r="AH79" s="89"/>
      <c r="AI79" s="100" t="e">
        <f aca="true" t="shared" si="3" ref="AI79:AI82">TRUNC(AE79/AG79,IF($D$24=1,2,3))</f>
        <v>#DIV/0!</v>
      </c>
      <c r="AJ79" s="100"/>
      <c r="AK79" s="100" t="e">
        <f>IF(AO79,AO79,"--")</f>
        <v>#VALUE!</v>
      </c>
      <c r="AL79" s="100"/>
      <c r="AM79" s="89">
        <f>MAX(M53,M59,M67,M70)</f>
        <v>0</v>
      </c>
      <c r="AN79" s="89"/>
      <c r="AO79" s="35" t="e">
        <f>MAX(IF(E53&gt;=1,K53,0),IF(E59&gt;=1,K59,0),IF(E67&gt;=1,K67,0),IF(E70&gt;=1,K70,0))</f>
        <v>#VALUE!</v>
      </c>
      <c r="AP79" s="33" t="b">
        <f>IF(AG79,IF(AC79=0,AI79*10000000000+AM79,AC79*10000000000000+AI79*10000000000+AK79*100000+AM79))</f>
        <v>0</v>
      </c>
    </row>
    <row r="80" spans="2:42" ht="18.75" customHeight="1">
      <c r="B80" s="11">
        <v>3</v>
      </c>
      <c r="C80" s="104" t="str">
        <f>IF(ISERROR(IF(AG80&lt;&gt;"",VLOOKUP(B80,$V$78:$AM$82,2,FALSE),"")),"",IF(AG80&lt;&gt;"",VLOOKUP(B80,$V$78:$AM$82,2,FALSE),""))</f>
        <v/>
      </c>
      <c r="D80" s="105"/>
      <c r="E80" s="92" t="str">
        <f>IF(ISERROR(IF(AG80&lt;&gt;"",VLOOKUP(B80,$V$78:$AM$82,5,FALSE),"")),"",IF(AG80&lt;&gt;"",VLOOKUP(B80,$V$78:$AM$82,4,FALSE),""))</f>
        <v/>
      </c>
      <c r="F80" s="92"/>
      <c r="G80" s="92"/>
      <c r="H80" s="92"/>
      <c r="I80" s="106" t="str">
        <f>IF(ISERROR(IF(AG80&lt;&gt;"",VLOOKUP(B80,$V$78:$AM$82,7,FALSE),"")),"",IF(AG80&lt;&gt;"",VLOOKUP(B80,$V$78:$AM$82,8,FALSE),""))</f>
        <v/>
      </c>
      <c r="J80" s="107"/>
      <c r="K80" s="108" t="str">
        <f>IF(ISERROR(IF(AG80&lt;&gt;"",VLOOKUP(B80,$V$78:$AM$82,9,FALSE),"")),"",IF(AG80&lt;&gt;"",VLOOKUP(B80,$V$78:$AM$82,10,FALSE),""))</f>
        <v/>
      </c>
      <c r="L80" s="108"/>
      <c r="M80" s="108" t="str">
        <f>IF(ISERROR(IF(AG80&lt;&gt;"",VLOOKUP(B80,$V$78:$AM$82,11,FALSE),"")),"",IF(AG80&lt;&gt;"",VLOOKUP(B80,$V$78:$AM$82,12,FALSE),""))</f>
        <v/>
      </c>
      <c r="N80" s="108"/>
      <c r="O80" s="100" t="str">
        <f>IF(ISERROR(IF(AG80&lt;&gt;"",VLOOKUP(B80,$V$78:$AM$82,13,FALSE),"")),"",IF(AG80&lt;&gt;"",VLOOKUP(B80,$V$78:$AM$82,14,FALSE),""))</f>
        <v/>
      </c>
      <c r="P80" s="100"/>
      <c r="Q80" s="100" t="str">
        <f>IF(ISERROR(IF(AG80&lt;&gt;"",VLOOKUP(B80,$V$78:$AM$82,15,FALSE),"")),"",IF(AG80&lt;&gt;"",VLOOKUP(B80,$V$78:$AM$82,16,FALSE),""))</f>
        <v/>
      </c>
      <c r="R80" s="100"/>
      <c r="S80" s="108" t="str">
        <f>IF(ISERROR(IF(AG80&lt;&gt;"",VLOOKUP(B80,$V$78:$AM$82,17,FALSE),"")),"",IF(AG80&lt;&gt;"",VLOOKUP(B80,$V$78:$AM$82,18,FALSE),""))</f>
        <v/>
      </c>
      <c r="T80" s="108"/>
      <c r="V80" s="63" t="str">
        <f>IF(AP80=FALSE,"",RANK(AP80,$AP$78:$AP$82,0))</f>
        <v/>
      </c>
      <c r="W80" s="95" t="str">
        <f>A34</f>
        <v xml:space="preserve">, </v>
      </c>
      <c r="X80" s="96"/>
      <c r="Y80" s="92">
        <f>I34</f>
        <v>0</v>
      </c>
      <c r="Z80" s="92"/>
      <c r="AA80" s="92"/>
      <c r="AB80" s="92"/>
      <c r="AC80" s="89">
        <f>SUM(E55,E62,E68,E71)</f>
        <v>0</v>
      </c>
      <c r="AD80" s="89"/>
      <c r="AE80" s="89">
        <f>SUM(G55,G62,G68,G71)</f>
        <v>0</v>
      </c>
      <c r="AF80" s="89"/>
      <c r="AG80" s="89">
        <f>SUM(I55,I62,I68,I71)</f>
        <v>0</v>
      </c>
      <c r="AH80" s="89"/>
      <c r="AI80" s="100" t="e">
        <f t="shared" si="3"/>
        <v>#DIV/0!</v>
      </c>
      <c r="AJ80" s="100"/>
      <c r="AK80" s="100" t="e">
        <f>IF(AO80,AO80,"--")</f>
        <v>#VALUE!</v>
      </c>
      <c r="AL80" s="100"/>
      <c r="AM80" s="89">
        <f>MAX(M55,M62,M68,M71)</f>
        <v>0</v>
      </c>
      <c r="AN80" s="89"/>
      <c r="AO80" s="35" t="e">
        <f>MAX(IF(E55&gt;=1,K55,0),IF(E62&gt;=1,K62,0),IF(E68&gt;=1,K68,0),IF(E71&gt;=1,K71,0))</f>
        <v>#VALUE!</v>
      </c>
      <c r="AP80" s="33" t="b">
        <f>IF(AG80,IF(AC80=0,AI80*10000000000+AM80,AC80*10000000000000+AI80*10000000000+AK80*100000+AM80))</f>
        <v>0</v>
      </c>
    </row>
    <row r="81" spans="2:42" ht="18.75" customHeight="1">
      <c r="B81" s="11">
        <v>4</v>
      </c>
      <c r="C81" s="104" t="str">
        <f>IF(ISERROR(IF(AG81&lt;&gt;"",VLOOKUP(B81,$V$78:$AM$82,2,FALSE),"")),"",IF(AG81&lt;&gt;"",VLOOKUP(B81,$V$78:$AM$82,2,FALSE),""))</f>
        <v/>
      </c>
      <c r="D81" s="105"/>
      <c r="E81" s="92" t="str">
        <f>IF(ISERROR(IF(AG81&lt;&gt;"",VLOOKUP(B81,$V$78:$AM$82,5,FALSE),"")),"",IF(AG81&lt;&gt;"",VLOOKUP(B81,$V$78:$AM$82,4,FALSE),""))</f>
        <v/>
      </c>
      <c r="F81" s="92"/>
      <c r="G81" s="92"/>
      <c r="H81" s="92"/>
      <c r="I81" s="106" t="str">
        <f>IF(ISERROR(IF(AG81&lt;&gt;"",VLOOKUP(B81,$V$78:$AM$82,7,FALSE),"")),"",IF(AG81&lt;&gt;"",VLOOKUP(B81,$V$78:$AM$82,8,FALSE),""))</f>
        <v/>
      </c>
      <c r="J81" s="107"/>
      <c r="K81" s="108" t="str">
        <f>IF(ISERROR(IF(AG81&lt;&gt;"",VLOOKUP(B81,$V$78:$AM$82,9,FALSE),"")),"",IF(AG81&lt;&gt;"",VLOOKUP(B81,$V$78:$AM$82,10,FALSE),""))</f>
        <v/>
      </c>
      <c r="L81" s="108"/>
      <c r="M81" s="108" t="str">
        <f>IF(ISERROR(IF(AG81&lt;&gt;"",VLOOKUP(B81,$V$78:$AM$82,11,FALSE),"")),"",IF(AG81&lt;&gt;"",VLOOKUP(B81,$V$78:$AM$82,12,FALSE),""))</f>
        <v/>
      </c>
      <c r="N81" s="108"/>
      <c r="O81" s="100" t="str">
        <f>IF(ISERROR(IF(AG81&lt;&gt;"",VLOOKUP(B81,$V$78:$AM$82,13,FALSE),"")),"",IF(AG81&lt;&gt;"",VLOOKUP(B81,$V$78:$AM$82,14,FALSE),""))</f>
        <v/>
      </c>
      <c r="P81" s="100"/>
      <c r="Q81" s="100" t="str">
        <f>IF(ISERROR(IF(AG81&lt;&gt;"",VLOOKUP(B81,$V$78:$AM$82,15,FALSE),"")),"",IF(AG81&lt;&gt;"",VLOOKUP(B81,$V$78:$AM$82,16,FALSE),""))</f>
        <v/>
      </c>
      <c r="R81" s="100"/>
      <c r="S81" s="108" t="str">
        <f>IF(ISERROR(IF(AG81&lt;&gt;"",VLOOKUP(B81,$V$78:$AM$82,17,FALSE),"")),"",IF(AG81&lt;&gt;"",VLOOKUP(B81,$V$78:$AM$82,18,FALSE),""))</f>
        <v/>
      </c>
      <c r="T81" s="108"/>
      <c r="V81" s="63" t="str">
        <f>IF(AP81=FALSE,"",RANK(AP81,$AP$78:$AP$82,0))</f>
        <v/>
      </c>
      <c r="W81" s="95" t="str">
        <f>A35</f>
        <v xml:space="preserve">, </v>
      </c>
      <c r="X81" s="96"/>
      <c r="Y81" s="92">
        <f>I35</f>
        <v>0</v>
      </c>
      <c r="Z81" s="92"/>
      <c r="AA81" s="92"/>
      <c r="AB81" s="92"/>
      <c r="AC81" s="89">
        <f>SUM(E56,E60,E63,E66)</f>
        <v>0</v>
      </c>
      <c r="AD81" s="89"/>
      <c r="AE81" s="89">
        <f>SUM(G56,G60,G63,G66)</f>
        <v>0</v>
      </c>
      <c r="AF81" s="89"/>
      <c r="AG81" s="89">
        <f>SUM(I56,I60,I63,I66)</f>
        <v>0</v>
      </c>
      <c r="AH81" s="89"/>
      <c r="AI81" s="100" t="e">
        <f t="shared" si="3"/>
        <v>#DIV/0!</v>
      </c>
      <c r="AJ81" s="100"/>
      <c r="AK81" s="100" t="e">
        <f>IF(AO81,AO81,"--")</f>
        <v>#VALUE!</v>
      </c>
      <c r="AL81" s="100"/>
      <c r="AM81" s="89">
        <f>MAX(M56,M60,M63,M66)</f>
        <v>0</v>
      </c>
      <c r="AN81" s="89"/>
      <c r="AO81" s="35" t="e">
        <f>MAX(IF(E56&gt;=1,K56,0),IF(E60&gt;=1,K60,0),IF(E63&gt;=1,K63,0),IF(E66&gt;=1,K66,0))</f>
        <v>#VALUE!</v>
      </c>
      <c r="AP81" s="33" t="b">
        <f>IF(AG81,IF(AC81=0,AI81*10000000000+AM81,AC81*10000000000000+AI81*10000000000+AK81*100000+AM81))</f>
        <v>0</v>
      </c>
    </row>
    <row r="82" spans="2:42" ht="18.75" customHeight="1">
      <c r="B82" s="11">
        <v>5</v>
      </c>
      <c r="C82" s="104" t="str">
        <f>IF(ISERROR(IF(AG82&lt;&gt;"",VLOOKUP(B82,$V$78:$AM$82,2,FALSE),"")),"",IF(AG82&lt;&gt;"",VLOOKUP(B82,$V$78:$AM$82,2,FALSE),""))</f>
        <v/>
      </c>
      <c r="D82" s="105"/>
      <c r="E82" s="92" t="str">
        <f>IF(ISERROR(IF(AG82&lt;&gt;"",VLOOKUP(B82,$V$78:$AM$82,5,FALSE),"")),"",IF(AG82&lt;&gt;"",VLOOKUP(B82,$V$78:$AM$82,4,FALSE),""))</f>
        <v/>
      </c>
      <c r="F82" s="92"/>
      <c r="G82" s="92"/>
      <c r="H82" s="92"/>
      <c r="I82" s="106" t="str">
        <f>IF(ISERROR(IF(AG82&lt;&gt;"",VLOOKUP(B82,$V$78:$AM$82,7,FALSE),"")),"",IF(AG82&lt;&gt;"",VLOOKUP(B82,$V$78:$AM$82,8,FALSE),""))</f>
        <v/>
      </c>
      <c r="J82" s="107"/>
      <c r="K82" s="108" t="str">
        <f>IF(ISERROR(IF(AG82&lt;&gt;"",VLOOKUP(B82,$V$78:$AM$82,9,FALSE),"")),"",IF(AG82&lt;&gt;"",VLOOKUP(B82,$V$78:$AM$82,10,FALSE),""))</f>
        <v/>
      </c>
      <c r="L82" s="108"/>
      <c r="M82" s="108" t="str">
        <f>IF(ISERROR(IF(AG82&lt;&gt;"",VLOOKUP(B82,$V$78:$AM$82,11,FALSE),"")),"",IF(AG82&lt;&gt;"",VLOOKUP(B82,$V$78:$AM$82,12,FALSE),""))</f>
        <v/>
      </c>
      <c r="N82" s="108"/>
      <c r="O82" s="100" t="str">
        <f>IF(ISERROR(IF(AG82&lt;&gt;"",VLOOKUP(B82,$V$78:$AM$82,13,FALSE),"")),"",IF(AG82&lt;&gt;"",VLOOKUP(B82,$V$78:$AM$82,14,FALSE),""))</f>
        <v/>
      </c>
      <c r="P82" s="100"/>
      <c r="Q82" s="100" t="str">
        <f>IF(ISERROR(IF(AG82&lt;&gt;"",VLOOKUP(B82,$V$78:$AM$82,15,FALSE),"")),"",IF(AG82&lt;&gt;"",VLOOKUP(B82,$V$78:$AM$82,16,FALSE),""))</f>
        <v/>
      </c>
      <c r="R82" s="100"/>
      <c r="S82" s="108" t="str">
        <f>IF(ISERROR(IF(AG82&lt;&gt;"",VLOOKUP(B82,$V$78:$AM$82,17,FALSE),"")),"",IF(AG82&lt;&gt;"",VLOOKUP(B82,$V$78:$AM$82,18,FALSE),""))</f>
        <v/>
      </c>
      <c r="T82" s="108"/>
      <c r="V82" s="63" t="str">
        <f>IF(AP82=FALSE,"",RANK(AP82,$AP$78:$AP$82,0))</f>
        <v/>
      </c>
      <c r="W82" s="95" t="str">
        <f>A36</f>
        <v xml:space="preserve">, </v>
      </c>
      <c r="X82" s="96"/>
      <c r="Y82" s="92">
        <f>I36</f>
        <v>0</v>
      </c>
      <c r="Z82" s="92"/>
      <c r="AA82" s="92"/>
      <c r="AB82" s="92"/>
      <c r="AC82" s="89">
        <f>SUM(E54,E58,E64,E72)</f>
        <v>0</v>
      </c>
      <c r="AD82" s="89"/>
      <c r="AE82" s="89">
        <f>SUM(G54,G58,G64,G72)</f>
        <v>0</v>
      </c>
      <c r="AF82" s="89"/>
      <c r="AG82" s="89">
        <f>SUM(I54,I58,I64,I72)</f>
        <v>0</v>
      </c>
      <c r="AH82" s="89"/>
      <c r="AI82" s="100" t="e">
        <f t="shared" si="3"/>
        <v>#DIV/0!</v>
      </c>
      <c r="AJ82" s="100"/>
      <c r="AK82" s="100" t="e">
        <f>IF(AO82,AO82,"--")</f>
        <v>#VALUE!</v>
      </c>
      <c r="AL82" s="100"/>
      <c r="AM82" s="89">
        <f>MAX(M54,M58,M64,M72)</f>
        <v>0</v>
      </c>
      <c r="AN82" s="89"/>
      <c r="AO82" s="35" t="e">
        <f>MAX(IF(E54&gt;=1,K54,0),IF(E58&gt;=1,K58,0),IF(E64&gt;=1,K64,0),IF(E72&gt;=1,K72,0))</f>
        <v>#VALUE!</v>
      </c>
      <c r="AP82" s="33" t="b">
        <f>IF(AG82,IF(AC82=0,AI82*10000000000+AM82,AC82*10000000000000+AI82*10000000000+AK82*100000+AM82))</f>
        <v>0</v>
      </c>
    </row>
    <row r="86" spans="2:20" ht="18">
      <c r="B86" s="169" t="s">
        <v>40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</row>
    <row r="88" spans="2:15" ht="18">
      <c r="B88" s="97" t="s">
        <v>23</v>
      </c>
      <c r="C88" s="97"/>
      <c r="D88" s="97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2:42" ht="12" customHeight="1"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2:31" s="3" customFormat="1" ht="39" customHeight="1">
      <c r="B90" s="27" t="s">
        <v>17</v>
      </c>
      <c r="C90" s="148" t="s">
        <v>9</v>
      </c>
      <c r="D90" s="149"/>
      <c r="E90" s="159" t="s">
        <v>22</v>
      </c>
      <c r="F90" s="149"/>
      <c r="G90" s="148" t="s">
        <v>13</v>
      </c>
      <c r="H90" s="149"/>
      <c r="I90" s="148" t="s">
        <v>16</v>
      </c>
      <c r="J90" s="149"/>
      <c r="K90" s="148" t="s">
        <v>14</v>
      </c>
      <c r="L90" s="149"/>
      <c r="M90" s="148" t="s">
        <v>15</v>
      </c>
      <c r="N90" s="149"/>
      <c r="O90" s="4"/>
      <c r="U90" s="43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2:29" ht="15" customHeight="1">
      <c r="B91" s="112">
        <v>1</v>
      </c>
      <c r="C91" s="128" t="str">
        <f>A41</f>
        <v xml:space="preserve">, </v>
      </c>
      <c r="D91" s="129"/>
      <c r="E91" s="118" t="str">
        <f>IF(G91="","",IF(G91=G92,1,IF(G91&lt;G92,0,2)))</f>
        <v/>
      </c>
      <c r="F91" s="119"/>
      <c r="G91" s="120"/>
      <c r="H91" s="122"/>
      <c r="I91" s="120"/>
      <c r="J91" s="121"/>
      <c r="K91" s="123" t="e">
        <f>TRUNC(IF(G91="","",G91/I91),IF($D$24=1,2,3))</f>
        <v>#VALUE!</v>
      </c>
      <c r="L91" s="124"/>
      <c r="M91" s="122"/>
      <c r="N91" s="121"/>
      <c r="O91" s="20" t="str">
        <f>IF(E91="","",IF(OR(G91&gt;$G$14,I91&gt;$L$14),"&lt;&lt; Eingabe Punkte/Aufn. überprüfen",""))</f>
        <v/>
      </c>
      <c r="U91" s="72">
        <v>2</v>
      </c>
      <c r="V91" s="70">
        <f>VLOOKUP(C91,$A$41:$P$44,14,FALSE)</f>
        <v>0</v>
      </c>
      <c r="W91" s="70">
        <f>VLOOKUP(C92,$A$41:$N$44,14,FALSE)</f>
        <v>0</v>
      </c>
      <c r="X91" s="70">
        <f>G91</f>
        <v>0</v>
      </c>
      <c r="Y91" s="70">
        <f>G92</f>
        <v>0</v>
      </c>
      <c r="Z91" s="70">
        <f>I91</f>
        <v>0</v>
      </c>
      <c r="AA91" s="70" t="str">
        <f>I92</f>
        <v/>
      </c>
      <c r="AB91" s="73">
        <f>M91</f>
        <v>0</v>
      </c>
      <c r="AC91" s="73">
        <f>M92</f>
        <v>0</v>
      </c>
    </row>
    <row r="92" spans="2:29" ht="15" customHeight="1">
      <c r="B92" s="113"/>
      <c r="C92" s="130" t="str">
        <f>A44</f>
        <v xml:space="preserve">, </v>
      </c>
      <c r="D92" s="131"/>
      <c r="E92" s="115" t="str">
        <f>IF(G91="","",IF(E91=1,1,IF(E91=2,0,IF(E91=0,2))))</f>
        <v/>
      </c>
      <c r="F92" s="116"/>
      <c r="G92" s="117"/>
      <c r="H92" s="110"/>
      <c r="I92" s="115" t="str">
        <f>IF(I91="","",I91)</f>
        <v/>
      </c>
      <c r="J92" s="141"/>
      <c r="K92" s="125" t="e">
        <f aca="true" t="shared" si="4" ref="K92:K102">TRUNC(IF(G92="","",G92/I92),IF($D$24=1,2,3))</f>
        <v>#VALUE!</v>
      </c>
      <c r="L92" s="126"/>
      <c r="M92" s="110"/>
      <c r="N92" s="111"/>
      <c r="O92" s="21" t="str">
        <f>IF(E92="","",IF(OR(G92&gt;$G$14,I92&gt;$L$14),"&lt;&lt; Eingabe Punkte/Aufn. überprüfen",""))</f>
        <v/>
      </c>
      <c r="U92" s="72">
        <v>5</v>
      </c>
      <c r="V92" s="70"/>
      <c r="W92" s="70"/>
      <c r="X92" s="70"/>
      <c r="Y92" s="70"/>
      <c r="Z92" s="70"/>
      <c r="AA92" s="70"/>
      <c r="AB92" s="70"/>
      <c r="AC92" s="70"/>
    </row>
    <row r="93" spans="2:29" ht="15" customHeight="1">
      <c r="B93" s="113"/>
      <c r="C93" s="128" t="str">
        <f>A42</f>
        <v xml:space="preserve">, </v>
      </c>
      <c r="D93" s="129"/>
      <c r="E93" s="118" t="str">
        <f>IF(G93="","",IF(G93=G94,1,IF(G93&lt;G94,0,2)))</f>
        <v/>
      </c>
      <c r="F93" s="119"/>
      <c r="G93" s="120"/>
      <c r="H93" s="122"/>
      <c r="I93" s="120"/>
      <c r="J93" s="121"/>
      <c r="K93" s="123" t="e">
        <f t="shared" si="4"/>
        <v>#VALUE!</v>
      </c>
      <c r="L93" s="124"/>
      <c r="M93" s="122"/>
      <c r="N93" s="121"/>
      <c r="O93" s="20" t="str">
        <f aca="true" t="shared" si="5" ref="O93:O102">IF(E93="","",IF(OR(G93&gt;$G$14,I93&gt;$L$14),"&lt;&lt; Eingabe Punkte/Aufn. überprüfen",""))</f>
        <v/>
      </c>
      <c r="U93" s="72">
        <v>3</v>
      </c>
      <c r="V93" s="70">
        <f>VLOOKUP(C93,$A$41:$P$44,14,FALSE)</f>
        <v>0</v>
      </c>
      <c r="W93" s="70">
        <f>VLOOKUP(C94,$A$41:$N$44,14,FALSE)</f>
        <v>0</v>
      </c>
      <c r="X93" s="70">
        <f>G93</f>
        <v>0</v>
      </c>
      <c r="Y93" s="70">
        <f>G94</f>
        <v>0</v>
      </c>
      <c r="Z93" s="70">
        <f>I93</f>
        <v>0</v>
      </c>
      <c r="AA93" s="70" t="str">
        <f>I94</f>
        <v/>
      </c>
      <c r="AB93" s="70">
        <f>M93</f>
        <v>0</v>
      </c>
      <c r="AC93" s="70">
        <f>M94</f>
        <v>0</v>
      </c>
    </row>
    <row r="94" spans="2:29" ht="15" customHeight="1">
      <c r="B94" s="114"/>
      <c r="C94" s="130" t="str">
        <f>A43</f>
        <v xml:space="preserve">, </v>
      </c>
      <c r="D94" s="131"/>
      <c r="E94" s="115" t="str">
        <f>IF(G93="","",IF(E93=1,1,IF(E93=2,0,IF(E93=0,2))))</f>
        <v/>
      </c>
      <c r="F94" s="116"/>
      <c r="G94" s="117"/>
      <c r="H94" s="110"/>
      <c r="I94" s="115" t="str">
        <f>IF(I93="","",I93)</f>
        <v/>
      </c>
      <c r="J94" s="141"/>
      <c r="K94" s="125" t="e">
        <f t="shared" si="4"/>
        <v>#VALUE!</v>
      </c>
      <c r="L94" s="126"/>
      <c r="M94" s="110"/>
      <c r="N94" s="111"/>
      <c r="O94" s="20" t="str">
        <f t="shared" si="5"/>
        <v/>
      </c>
      <c r="U94" s="72">
        <v>4</v>
      </c>
      <c r="V94" s="70"/>
      <c r="W94" s="70"/>
      <c r="X94" s="70"/>
      <c r="Y94" s="70"/>
      <c r="Z94" s="70"/>
      <c r="AA94" s="70"/>
      <c r="AB94" s="70"/>
      <c r="AC94" s="70"/>
    </row>
    <row r="95" spans="2:29" ht="15" customHeight="1">
      <c r="B95" s="112">
        <v>2</v>
      </c>
      <c r="C95" s="128" t="str">
        <f>A41</f>
        <v xml:space="preserve">, </v>
      </c>
      <c r="D95" s="129"/>
      <c r="E95" s="118" t="str">
        <f>IF(G95="","",IF(G95=G96,1,IF(G95&lt;G96,0,2)))</f>
        <v/>
      </c>
      <c r="F95" s="119"/>
      <c r="G95" s="120"/>
      <c r="H95" s="122"/>
      <c r="I95" s="120"/>
      <c r="J95" s="121"/>
      <c r="K95" s="123" t="e">
        <f t="shared" si="4"/>
        <v>#VALUE!</v>
      </c>
      <c r="L95" s="124"/>
      <c r="M95" s="122"/>
      <c r="N95" s="121"/>
      <c r="O95" s="20" t="str">
        <f t="shared" si="5"/>
        <v/>
      </c>
      <c r="U95" s="72">
        <v>1</v>
      </c>
      <c r="V95" s="70">
        <f>VLOOKUP(C95,$A$41:$P$44,14,FALSE)</f>
        <v>0</v>
      </c>
      <c r="W95" s="70">
        <f>VLOOKUP(C96,$A$41:$N$44,14,FALSE)</f>
        <v>0</v>
      </c>
      <c r="X95" s="70">
        <f>G95</f>
        <v>0</v>
      </c>
      <c r="Y95" s="70">
        <f>G96</f>
        <v>0</v>
      </c>
      <c r="Z95" s="70">
        <f>I95</f>
        <v>0</v>
      </c>
      <c r="AA95" s="70" t="str">
        <f>I96</f>
        <v/>
      </c>
      <c r="AB95" s="70">
        <f>M95</f>
        <v>0</v>
      </c>
      <c r="AC95" s="70">
        <f>M96</f>
        <v>0</v>
      </c>
    </row>
    <row r="96" spans="2:29" ht="15" customHeight="1">
      <c r="B96" s="113"/>
      <c r="C96" s="130" t="str">
        <f>A43</f>
        <v xml:space="preserve">, </v>
      </c>
      <c r="D96" s="131"/>
      <c r="E96" s="115" t="str">
        <f>IF(G95="","",IF(E95=1,1,IF(E95=2,0,IF(E95=0,2))))</f>
        <v/>
      </c>
      <c r="F96" s="116"/>
      <c r="G96" s="117"/>
      <c r="H96" s="110"/>
      <c r="I96" s="115" t="str">
        <f>IF(I95="","",I95)</f>
        <v/>
      </c>
      <c r="J96" s="141"/>
      <c r="K96" s="125" t="e">
        <f t="shared" si="4"/>
        <v>#VALUE!</v>
      </c>
      <c r="L96" s="126"/>
      <c r="M96" s="110"/>
      <c r="N96" s="111"/>
      <c r="O96" s="20" t="str">
        <f t="shared" si="5"/>
        <v/>
      </c>
      <c r="U96" s="72">
        <v>5</v>
      </c>
      <c r="V96" s="70"/>
      <c r="W96" s="70"/>
      <c r="X96" s="70"/>
      <c r="Y96" s="70"/>
      <c r="Z96" s="70"/>
      <c r="AA96" s="70"/>
      <c r="AB96" s="70"/>
      <c r="AC96" s="70"/>
    </row>
    <row r="97" spans="2:29" ht="15" customHeight="1">
      <c r="B97" s="113"/>
      <c r="C97" s="128" t="str">
        <f>A42</f>
        <v xml:space="preserve">, </v>
      </c>
      <c r="D97" s="129"/>
      <c r="E97" s="118" t="str">
        <f>IF(G97="","",IF(G97=G98,1,IF(G97&lt;G98,0,2)))</f>
        <v/>
      </c>
      <c r="F97" s="119"/>
      <c r="G97" s="120"/>
      <c r="H97" s="122"/>
      <c r="I97" s="120"/>
      <c r="J97" s="121"/>
      <c r="K97" s="123" t="e">
        <f t="shared" si="4"/>
        <v>#VALUE!</v>
      </c>
      <c r="L97" s="124"/>
      <c r="M97" s="122"/>
      <c r="N97" s="121"/>
      <c r="O97" s="20" t="str">
        <f t="shared" si="5"/>
        <v/>
      </c>
      <c r="U97" s="72">
        <v>2</v>
      </c>
      <c r="V97" s="70">
        <f>VLOOKUP(C97,$A$41:$P$44,14,FALSE)</f>
        <v>0</v>
      </c>
      <c r="W97" s="70">
        <f>VLOOKUP(C98,$A$41:$N$44,14,FALSE)</f>
        <v>0</v>
      </c>
      <c r="X97" s="70">
        <f>G97</f>
        <v>0</v>
      </c>
      <c r="Y97" s="70">
        <f>G98</f>
        <v>0</v>
      </c>
      <c r="Z97" s="70">
        <f>I97</f>
        <v>0</v>
      </c>
      <c r="AA97" s="70" t="str">
        <f>I98</f>
        <v/>
      </c>
      <c r="AB97" s="70">
        <f>M97</f>
        <v>0</v>
      </c>
      <c r="AC97" s="70">
        <f>M98</f>
        <v>0</v>
      </c>
    </row>
    <row r="98" spans="2:29" ht="15" customHeight="1">
      <c r="B98" s="114"/>
      <c r="C98" s="130" t="str">
        <f>A44</f>
        <v xml:space="preserve">, </v>
      </c>
      <c r="D98" s="131"/>
      <c r="E98" s="115" t="str">
        <f>IF(G97="","",IF(E97=1,1,IF(E97=2,0,IF(E97=0,2))))</f>
        <v/>
      </c>
      <c r="F98" s="116"/>
      <c r="G98" s="117"/>
      <c r="H98" s="110"/>
      <c r="I98" s="115" t="str">
        <f>IF(I97="","",I97)</f>
        <v/>
      </c>
      <c r="J98" s="141"/>
      <c r="K98" s="125" t="e">
        <f t="shared" si="4"/>
        <v>#VALUE!</v>
      </c>
      <c r="L98" s="126"/>
      <c r="M98" s="110"/>
      <c r="N98" s="111"/>
      <c r="O98" s="20" t="str">
        <f t="shared" si="5"/>
        <v/>
      </c>
      <c r="U98" s="72">
        <v>4</v>
      </c>
      <c r="V98" s="70"/>
      <c r="W98" s="70"/>
      <c r="X98" s="70"/>
      <c r="Y98" s="70"/>
      <c r="Z98" s="70"/>
      <c r="AA98" s="70"/>
      <c r="AB98" s="70"/>
      <c r="AC98" s="70"/>
    </row>
    <row r="99" spans="2:29" ht="15" customHeight="1">
      <c r="B99" s="112">
        <v>3</v>
      </c>
      <c r="C99" s="128" t="str">
        <f>A41</f>
        <v xml:space="preserve">, </v>
      </c>
      <c r="D99" s="129"/>
      <c r="E99" s="118" t="str">
        <f>IF(G99="","",IF(G99=G100,1,IF(G99&lt;G100,0,2)))</f>
        <v/>
      </c>
      <c r="F99" s="119"/>
      <c r="G99" s="120"/>
      <c r="H99" s="121"/>
      <c r="I99" s="122"/>
      <c r="J99" s="122"/>
      <c r="K99" s="123" t="e">
        <f t="shared" si="4"/>
        <v>#VALUE!</v>
      </c>
      <c r="L99" s="124"/>
      <c r="M99" s="122"/>
      <c r="N99" s="121"/>
      <c r="O99" s="20" t="str">
        <f t="shared" si="5"/>
        <v/>
      </c>
      <c r="U99" s="72">
        <v>1</v>
      </c>
      <c r="V99" s="70">
        <f>VLOOKUP(C99,$A$41:$P$44,14,FALSE)</f>
        <v>0</v>
      </c>
      <c r="W99" s="70">
        <f>VLOOKUP(C100,$A$41:$N$44,14,FALSE)</f>
        <v>0</v>
      </c>
      <c r="X99" s="70">
        <f>G99</f>
        <v>0</v>
      </c>
      <c r="Y99" s="70">
        <f>G100</f>
        <v>0</v>
      </c>
      <c r="Z99" s="70">
        <f>I99</f>
        <v>0</v>
      </c>
      <c r="AA99" s="70" t="str">
        <f>I100</f>
        <v/>
      </c>
      <c r="AB99" s="70">
        <f>M99</f>
        <v>0</v>
      </c>
      <c r="AC99" s="70">
        <f>M100</f>
        <v>0</v>
      </c>
    </row>
    <row r="100" spans="2:29" ht="15" customHeight="1">
      <c r="B100" s="113"/>
      <c r="C100" s="130" t="str">
        <f>A42</f>
        <v xml:space="preserve">, </v>
      </c>
      <c r="D100" s="131"/>
      <c r="E100" s="115" t="str">
        <f>IF(G99="","",IF(E99=1,1,IF(E99=2,0,IF(E99=0,2))))</f>
        <v/>
      </c>
      <c r="F100" s="116"/>
      <c r="G100" s="117"/>
      <c r="H100" s="111"/>
      <c r="I100" s="116" t="str">
        <f>IF(I99="","",I99)</f>
        <v/>
      </c>
      <c r="J100" s="116"/>
      <c r="K100" s="125" t="e">
        <f t="shared" si="4"/>
        <v>#VALUE!</v>
      </c>
      <c r="L100" s="126"/>
      <c r="M100" s="110"/>
      <c r="N100" s="111"/>
      <c r="O100" s="20" t="str">
        <f t="shared" si="5"/>
        <v/>
      </c>
      <c r="U100" s="72">
        <v>3</v>
      </c>
      <c r="V100" s="70"/>
      <c r="W100" s="70"/>
      <c r="X100" s="70"/>
      <c r="Y100" s="70"/>
      <c r="Z100" s="70"/>
      <c r="AA100" s="70"/>
      <c r="AB100" s="70"/>
      <c r="AC100" s="70"/>
    </row>
    <row r="101" spans="2:29" ht="15" customHeight="1">
      <c r="B101" s="113"/>
      <c r="C101" s="128" t="str">
        <f>A43</f>
        <v xml:space="preserve">, </v>
      </c>
      <c r="D101" s="129"/>
      <c r="E101" s="118" t="str">
        <f>IF(G101="","",IF(G101=G102,1,IF(G101&lt;G102,0,2)))</f>
        <v/>
      </c>
      <c r="F101" s="119"/>
      <c r="G101" s="120"/>
      <c r="H101" s="121"/>
      <c r="I101" s="122"/>
      <c r="J101" s="122"/>
      <c r="K101" s="123" t="e">
        <f t="shared" si="4"/>
        <v>#VALUE!</v>
      </c>
      <c r="L101" s="124"/>
      <c r="M101" s="122"/>
      <c r="N101" s="121"/>
      <c r="O101" s="20" t="str">
        <f t="shared" si="5"/>
        <v/>
      </c>
      <c r="U101" s="72">
        <v>4</v>
      </c>
      <c r="V101" s="70">
        <f>VLOOKUP(C101,$A$41:$P$44,14,FALSE)</f>
        <v>0</v>
      </c>
      <c r="W101" s="70">
        <f>VLOOKUP(C102,$A$41:$N$44,14,FALSE)</f>
        <v>0</v>
      </c>
      <c r="X101" s="70">
        <f>G101</f>
        <v>0</v>
      </c>
      <c r="Y101" s="70">
        <f>G102</f>
        <v>0</v>
      </c>
      <c r="Z101" s="70">
        <f>I101</f>
        <v>0</v>
      </c>
      <c r="AA101" s="70" t="str">
        <f>I102</f>
        <v/>
      </c>
      <c r="AB101" s="70">
        <f>M101</f>
        <v>0</v>
      </c>
      <c r="AC101" s="70">
        <f>M102</f>
        <v>0</v>
      </c>
    </row>
    <row r="102" spans="2:29" ht="15" customHeight="1">
      <c r="B102" s="114"/>
      <c r="C102" s="170" t="str">
        <f>A44</f>
        <v xml:space="preserve">, </v>
      </c>
      <c r="D102" s="171"/>
      <c r="E102" s="115" t="str">
        <f>IF(G101="","",IF(E101=1,1,IF(E101=2,0,IF(E101=0,2))))</f>
        <v/>
      </c>
      <c r="F102" s="116"/>
      <c r="G102" s="117"/>
      <c r="H102" s="111"/>
      <c r="I102" s="116" t="str">
        <f>IF(I101="","",I101)</f>
        <v/>
      </c>
      <c r="J102" s="116"/>
      <c r="K102" s="172" t="e">
        <f t="shared" si="4"/>
        <v>#VALUE!</v>
      </c>
      <c r="L102" s="173"/>
      <c r="M102" s="110"/>
      <c r="N102" s="111"/>
      <c r="O102" s="20" t="str">
        <f t="shared" si="5"/>
        <v/>
      </c>
      <c r="U102" s="72">
        <v>5</v>
      </c>
      <c r="V102" s="70"/>
      <c r="W102" s="70"/>
      <c r="X102" s="70"/>
      <c r="Y102" s="70"/>
      <c r="Z102" s="70"/>
      <c r="AA102" s="70"/>
      <c r="AB102" s="70"/>
      <c r="AC102" s="70"/>
    </row>
    <row r="105" spans="2:42" ht="18">
      <c r="B105" s="127" t="s">
        <v>24</v>
      </c>
      <c r="C105" s="1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V105" s="97" t="s">
        <v>25</v>
      </c>
      <c r="W105" s="97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O105" s="31"/>
      <c r="AP105" s="31"/>
    </row>
    <row r="106" spans="22:42" ht="12.75">
      <c r="V106"/>
      <c r="W106"/>
      <c r="X106"/>
      <c r="Y106"/>
      <c r="Z106"/>
      <c r="AA106"/>
      <c r="AB106"/>
      <c r="AC106"/>
      <c r="AD106"/>
      <c r="AE106"/>
      <c r="AO106" s="31"/>
      <c r="AP106" s="31"/>
    </row>
    <row r="107" spans="2:42" ht="31.5" customHeight="1">
      <c r="B107" s="27" t="s">
        <v>18</v>
      </c>
      <c r="C107" s="148" t="s">
        <v>9</v>
      </c>
      <c r="D107" s="149"/>
      <c r="E107" s="109" t="s">
        <v>11</v>
      </c>
      <c r="F107" s="109"/>
      <c r="G107" s="109"/>
      <c r="H107" s="109"/>
      <c r="I107" s="159" t="s">
        <v>22</v>
      </c>
      <c r="J107" s="149"/>
      <c r="K107" s="109" t="s">
        <v>13</v>
      </c>
      <c r="L107" s="109"/>
      <c r="M107" s="109" t="s">
        <v>16</v>
      </c>
      <c r="N107" s="109"/>
      <c r="O107" s="109" t="s">
        <v>14</v>
      </c>
      <c r="P107" s="109"/>
      <c r="Q107" s="109" t="s">
        <v>19</v>
      </c>
      <c r="R107" s="109"/>
      <c r="S107" s="109" t="s">
        <v>15</v>
      </c>
      <c r="T107" s="109"/>
      <c r="V107" s="28" t="s">
        <v>18</v>
      </c>
      <c r="W107" s="93" t="s">
        <v>9</v>
      </c>
      <c r="X107" s="94"/>
      <c r="Y107" s="99" t="s">
        <v>11</v>
      </c>
      <c r="Z107" s="99"/>
      <c r="AA107" s="99"/>
      <c r="AB107" s="99"/>
      <c r="AC107" s="98" t="s">
        <v>22</v>
      </c>
      <c r="AD107" s="99"/>
      <c r="AE107" s="99" t="s">
        <v>13</v>
      </c>
      <c r="AF107" s="99"/>
      <c r="AG107" s="99" t="s">
        <v>16</v>
      </c>
      <c r="AH107" s="99"/>
      <c r="AI107" s="99" t="s">
        <v>14</v>
      </c>
      <c r="AJ107" s="99"/>
      <c r="AK107" s="99" t="s">
        <v>19</v>
      </c>
      <c r="AL107" s="99"/>
      <c r="AM107" s="99" t="s">
        <v>15</v>
      </c>
      <c r="AN107" s="99"/>
      <c r="AO107" s="34" t="s">
        <v>21</v>
      </c>
      <c r="AP107" s="34" t="s">
        <v>20</v>
      </c>
    </row>
    <row r="108" spans="2:42" s="6" customFormat="1" ht="18.75" customHeight="1">
      <c r="B108" s="30">
        <v>1</v>
      </c>
      <c r="C108" s="104" t="str">
        <f>IF(ISERROR(IF(AG108&lt;&gt;"",VLOOKUP(B108,$V$108:$AM$111,2,FALSE),"")),"",IF(AG108&lt;&gt;"",VLOOKUP(B108,$V$108:$AM$111,2,FALSE),""))</f>
        <v/>
      </c>
      <c r="D108" s="105"/>
      <c r="E108" s="92" t="str">
        <f>IF(ISERROR(IF(AG108&lt;&gt;"",VLOOKUP(B108,$V$108:$AM$111,5,FALSE),"")),"",IF(AG108&lt;&gt;"",VLOOKUP(B108,$V$108:$AM$111,4,FALSE),""))</f>
        <v/>
      </c>
      <c r="F108" s="92"/>
      <c r="G108" s="92"/>
      <c r="H108" s="92"/>
      <c r="I108" s="106" t="str">
        <f>IF(ISERROR(IF(AG108&lt;&gt;"",VLOOKUP(B108,$V$107:$AM$111,7,FALSE),"")),"",IF(AG108&lt;&gt;"",VLOOKUP(B108,$V$107:$AM$111,8,FALSE),""))</f>
        <v/>
      </c>
      <c r="J108" s="107"/>
      <c r="K108" s="108" t="str">
        <f>IF(ISERROR(IF(AG108&lt;&gt;"",VLOOKUP(B108,$V$108:$AM$111,9,FALSE),"")),"",IF(AG108&lt;&gt;"",VLOOKUP(B108,$V$108:$AM$111,10,FALSE),""))</f>
        <v/>
      </c>
      <c r="L108" s="108"/>
      <c r="M108" s="108" t="str">
        <f>IF(ISERROR(IF(AG108&lt;&gt;"",VLOOKUP(B108,$V$108:$AM$111,11,FALSE),"")),"",IF(AG108&lt;&gt;"",VLOOKUP(B108,$V$108:$AM$111,12,FALSE),""))</f>
        <v/>
      </c>
      <c r="N108" s="108"/>
      <c r="O108" s="100" t="str">
        <f>IF(ISERROR(IF(AG108&lt;&gt;"",VLOOKUP(B108,$V$108:$AM$111,13,FALSE),"")),"",IF(AG108&lt;&gt;"",VLOOKUP(B108,$V$108:$AM$111,14,FALSE),""))</f>
        <v/>
      </c>
      <c r="P108" s="100"/>
      <c r="Q108" s="100" t="str">
        <f>IF(ISERROR(IF(AG108&lt;&gt;"",VLOOKUP(B108,$V$108:$AM$111,15,FALSE),"")),"",IF(AG108&lt;&gt;"",VLOOKUP(B108,$V$108:$AM$111,16,FALSE),""))</f>
        <v/>
      </c>
      <c r="R108" s="100"/>
      <c r="S108" s="108" t="str">
        <f>IF(ISERROR(IF(AG108&lt;&gt;"",VLOOKUP(B108,$V$108:$AM$111,17,FALSE),"")),"",IF(AG108&lt;&gt;"",VLOOKUP(B108,$V$108:$AM$111,18,FALSE),""))</f>
        <v/>
      </c>
      <c r="T108" s="108"/>
      <c r="U108" s="31"/>
      <c r="V108" s="63" t="str">
        <f>IF(AP108=FALSE,"",RANK(AP108,$AP$108:$AP$111,0))</f>
        <v/>
      </c>
      <c r="W108" s="95" t="str">
        <f>A41</f>
        <v xml:space="preserve">, </v>
      </c>
      <c r="X108" s="96"/>
      <c r="Y108" s="92">
        <f>I41</f>
        <v>0</v>
      </c>
      <c r="Z108" s="92"/>
      <c r="AA108" s="92"/>
      <c r="AB108" s="92"/>
      <c r="AC108" s="89">
        <f>SUM(E91,E95,E99)</f>
        <v>0</v>
      </c>
      <c r="AD108" s="89"/>
      <c r="AE108" s="89">
        <f>SUM(G91,G95,G99)</f>
        <v>0</v>
      </c>
      <c r="AF108" s="89"/>
      <c r="AG108" s="89">
        <f>SUM(I91,I95,I99)</f>
        <v>0</v>
      </c>
      <c r="AH108" s="89"/>
      <c r="AI108" s="100" t="e">
        <f>TRUNC(AE108/AG108,IF($D$24=1,2,3))</f>
        <v>#DIV/0!</v>
      </c>
      <c r="AJ108" s="100"/>
      <c r="AK108" s="100" t="e">
        <f>IF(AO108,AO108,"--")</f>
        <v>#VALUE!</v>
      </c>
      <c r="AL108" s="100"/>
      <c r="AM108" s="89">
        <f>MAX(M91,M95,M99)</f>
        <v>0</v>
      </c>
      <c r="AN108" s="89"/>
      <c r="AO108" s="35" t="e">
        <f>MAX(IF(E91&gt;=1,K91,0),IF(E95&gt;=1,K95,0),IF(E99&gt;=1,K99,0))</f>
        <v>#VALUE!</v>
      </c>
      <c r="AP108" s="33" t="b">
        <f>IF(AG108,IF(AC108=0,AI108*10000000000+AM108,AC108*10000000000000+AI108*10000000000+AK108*100000+AM108))</f>
        <v>0</v>
      </c>
    </row>
    <row r="109" spans="2:42" ht="18.75" customHeight="1">
      <c r="B109" s="11">
        <v>2</v>
      </c>
      <c r="C109" s="104" t="str">
        <f>IF(ISERROR(IF(AG109&lt;&gt;"",VLOOKUP(B109,$V$108:$AM$111,2,FALSE),"")),"",IF(AG109&lt;&gt;"",VLOOKUP(B109,$V$108:$AM$111,2,FALSE),""))</f>
        <v/>
      </c>
      <c r="D109" s="105"/>
      <c r="E109" s="92" t="str">
        <f>IF(ISERROR(IF(AG109&lt;&gt;"",VLOOKUP(B109,$V$108:$AM$111,5,FALSE),"")),"",IF(AG109&lt;&gt;"",VLOOKUP(B109,$V$108:$AM$111,4,FALSE),""))</f>
        <v/>
      </c>
      <c r="F109" s="92"/>
      <c r="G109" s="92"/>
      <c r="H109" s="92"/>
      <c r="I109" s="106" t="str">
        <f>IF(ISERROR(IF(AG109&lt;&gt;"",VLOOKUP(B109,$V$107:$AM$111,7,FALSE),"")),"",IF(AG109&lt;&gt;"",VLOOKUP(B109,$V$107:$AM$111,8,FALSE),""))</f>
        <v/>
      </c>
      <c r="J109" s="107"/>
      <c r="K109" s="108" t="str">
        <f>IF(ISERROR(IF(AG109&lt;&gt;"",VLOOKUP(B109,$V$108:$AM$111,9,FALSE),"")),"",IF(AG109&lt;&gt;"",VLOOKUP(B109,$V$108:$AM$111,10,FALSE),""))</f>
        <v/>
      </c>
      <c r="L109" s="108"/>
      <c r="M109" s="108" t="str">
        <f>IF(ISERROR(IF(AG109&lt;&gt;"",VLOOKUP(B109,$V$108:$AM$111,11,FALSE),"")),"",IF(AG109&lt;&gt;"",VLOOKUP(B109,$V$108:$AM$111,12,FALSE),""))</f>
        <v/>
      </c>
      <c r="N109" s="108"/>
      <c r="O109" s="100" t="str">
        <f>IF(ISERROR(IF(AG109&lt;&gt;"",VLOOKUP(B109,$V$108:$AM$111,13,FALSE),"")),"",IF(AG109&lt;&gt;"",VLOOKUP(B109,$V$108:$AM$111,14,FALSE),""))</f>
        <v/>
      </c>
      <c r="P109" s="100"/>
      <c r="Q109" s="100" t="str">
        <f>IF(ISERROR(IF(AG109&lt;&gt;"",VLOOKUP(B109,$V$108:$AM$111,15,FALSE),"")),"",IF(AG109&lt;&gt;"",VLOOKUP(B109,$V$108:$AM$111,16,FALSE),""))</f>
        <v/>
      </c>
      <c r="R109" s="100"/>
      <c r="S109" s="108" t="str">
        <f>IF(ISERROR(IF(AG109&lt;&gt;"",VLOOKUP(B109,$V$108:$AM$111,17,FALSE),"")),"",IF(AG109&lt;&gt;"",VLOOKUP(B109,$V$108:$AM$111,18,FALSE),""))</f>
        <v/>
      </c>
      <c r="T109" s="108"/>
      <c r="V109" s="63" t="str">
        <f>IF(AP109=FALSE,"",RANK(AP109,$AP$108:$AP$111,0))</f>
        <v/>
      </c>
      <c r="W109" s="95" t="str">
        <f>A42</f>
        <v xml:space="preserve">, </v>
      </c>
      <c r="X109" s="96"/>
      <c r="Y109" s="92">
        <f>I42</f>
        <v>0</v>
      </c>
      <c r="Z109" s="92"/>
      <c r="AA109" s="92"/>
      <c r="AB109" s="92"/>
      <c r="AC109" s="89">
        <f>SUM(E93,E97,E100)</f>
        <v>0</v>
      </c>
      <c r="AD109" s="89"/>
      <c r="AE109" s="89">
        <f>SUM(G93,G97,G100)</f>
        <v>0</v>
      </c>
      <c r="AF109" s="89"/>
      <c r="AG109" s="89">
        <f>SUM(I93,I97,I100)</f>
        <v>0</v>
      </c>
      <c r="AH109" s="89"/>
      <c r="AI109" s="100" t="e">
        <f aca="true" t="shared" si="6" ref="AI109:AI111">TRUNC(AE109/AG109,IF($D$24=1,2,3))</f>
        <v>#DIV/0!</v>
      </c>
      <c r="AJ109" s="100"/>
      <c r="AK109" s="100" t="e">
        <f>IF(AO109,AO109,"--")</f>
        <v>#VALUE!</v>
      </c>
      <c r="AL109" s="100"/>
      <c r="AM109" s="89">
        <f>MAX(M93,M97,M100)</f>
        <v>0</v>
      </c>
      <c r="AN109" s="89"/>
      <c r="AO109" s="35" t="e">
        <f>MAX(IF(E93&gt;=1,K93,0),IF(E97&gt;=1,K97,0),IF(E100&gt;=1,K100,0))</f>
        <v>#VALUE!</v>
      </c>
      <c r="AP109" s="33" t="b">
        <f>IF(AG109,IF(AC109=0,AI109*10000000000+AM109,AC109*10000000000000+AI109*10000000000+AK109*100000+AM109))</f>
        <v>0</v>
      </c>
    </row>
    <row r="110" spans="2:42" ht="18.75" customHeight="1">
      <c r="B110" s="11">
        <v>3</v>
      </c>
      <c r="C110" s="104" t="str">
        <f>IF(ISERROR(IF(AG110&lt;&gt;"",VLOOKUP(B110,$V$108:$AM$111,2,FALSE),"")),"",IF(AG110&lt;&gt;"",VLOOKUP(B110,$V$108:$AM$111,2,FALSE),""))</f>
        <v/>
      </c>
      <c r="D110" s="105"/>
      <c r="E110" s="92" t="str">
        <f>IF(ISERROR(IF(AG110&lt;&gt;"",VLOOKUP(B110,$V$108:$AM$111,5,FALSE),"")),"",IF(AG110&lt;&gt;"",VLOOKUP(B110,$V$108:$AM$111,4,FALSE),""))</f>
        <v/>
      </c>
      <c r="F110" s="92"/>
      <c r="G110" s="92"/>
      <c r="H110" s="92"/>
      <c r="I110" s="106" t="str">
        <f>IF(ISERROR(IF(AG110&lt;&gt;"",VLOOKUP(B110,$V$107:$AM$111,7,FALSE),"")),"",IF(AG110&lt;&gt;"",VLOOKUP(B110,$V$107:$AM$111,8,FALSE),""))</f>
        <v/>
      </c>
      <c r="J110" s="107"/>
      <c r="K110" s="108" t="str">
        <f>IF(ISERROR(IF(AG110&lt;&gt;"",VLOOKUP(B110,$V$108:$AM$111,9,FALSE),"")),"",IF(AG110&lt;&gt;"",VLOOKUP(B110,$V$108:$AM$111,10,FALSE),""))</f>
        <v/>
      </c>
      <c r="L110" s="108"/>
      <c r="M110" s="108" t="str">
        <f>IF(ISERROR(IF(AG110&lt;&gt;"",VLOOKUP(B110,$V$108:$AM$111,11,FALSE),"")),"",IF(AG110&lt;&gt;"",VLOOKUP(B110,$V$108:$AM$111,12,FALSE),""))</f>
        <v/>
      </c>
      <c r="N110" s="108"/>
      <c r="O110" s="100" t="str">
        <f>IF(ISERROR(IF(AG110&lt;&gt;"",VLOOKUP(B110,$V$108:$AM$111,13,FALSE),"")),"",IF(AG110&lt;&gt;"",VLOOKUP(B110,$V$108:$AM$111,14,FALSE),""))</f>
        <v/>
      </c>
      <c r="P110" s="100"/>
      <c r="Q110" s="100" t="str">
        <f>IF(ISERROR(IF(AG110&lt;&gt;"",VLOOKUP(B110,$V$108:$AM$111,15,FALSE),"")),"",IF(AG110&lt;&gt;"",VLOOKUP(B110,$V$108:$AM$111,16,FALSE),""))</f>
        <v/>
      </c>
      <c r="R110" s="100"/>
      <c r="S110" s="108" t="str">
        <f>IF(ISERROR(IF(AG110&lt;&gt;"",VLOOKUP(B110,$V$108:$AM$111,17,FALSE),"")),"",IF(AG110&lt;&gt;"",VLOOKUP(B110,$V$108:$AM$111,18,FALSE),""))</f>
        <v/>
      </c>
      <c r="T110" s="108"/>
      <c r="V110" s="63" t="str">
        <f>IF(AP110=FALSE,"",RANK(AP110,$AP$108:$AP$111,0))</f>
        <v/>
      </c>
      <c r="W110" s="95" t="str">
        <f>A43</f>
        <v xml:space="preserve">, </v>
      </c>
      <c r="X110" s="96"/>
      <c r="Y110" s="92">
        <f>I43</f>
        <v>0</v>
      </c>
      <c r="Z110" s="92"/>
      <c r="AA110" s="92"/>
      <c r="AB110" s="92"/>
      <c r="AC110" s="89">
        <f>SUM(E94,E96,E101)</f>
        <v>0</v>
      </c>
      <c r="AD110" s="89"/>
      <c r="AE110" s="89">
        <f>SUM(G94,G96,G101)</f>
        <v>0</v>
      </c>
      <c r="AF110" s="89"/>
      <c r="AG110" s="89">
        <f>SUM(I94,I96,I101)</f>
        <v>0</v>
      </c>
      <c r="AH110" s="89"/>
      <c r="AI110" s="100" t="e">
        <f t="shared" si="6"/>
        <v>#DIV/0!</v>
      </c>
      <c r="AJ110" s="100"/>
      <c r="AK110" s="100" t="e">
        <f>IF(AO110,AO110,"--")</f>
        <v>#VALUE!</v>
      </c>
      <c r="AL110" s="100"/>
      <c r="AM110" s="89">
        <f>MAX(M94,M96,M101)</f>
        <v>0</v>
      </c>
      <c r="AN110" s="89"/>
      <c r="AO110" s="35" t="e">
        <f>MAX(IF(E94&gt;=1,K94,0),IF(E96&gt;=1,K96,0),IF(E101&gt;=1,K101,0))</f>
        <v>#VALUE!</v>
      </c>
      <c r="AP110" s="33" t="b">
        <f>IF(AG110,IF(AC110=0,AI110*10000000000+AM110,AC110*10000000000000+AI110*10000000000+AK110*100000+AM110))</f>
        <v>0</v>
      </c>
    </row>
    <row r="111" spans="2:42" ht="18.75" customHeight="1">
      <c r="B111" s="11">
        <v>4</v>
      </c>
      <c r="C111" s="104" t="str">
        <f>IF(ISERROR(IF(AG111&lt;&gt;"",VLOOKUP(B111,$V$108:$AM$111,2,FALSE),"")),"",IF(AG111&lt;&gt;"",VLOOKUP(B111,$V$108:$AM$111,2,FALSE),""))</f>
        <v/>
      </c>
      <c r="D111" s="105"/>
      <c r="E111" s="92" t="str">
        <f>IF(ISERROR(IF(AG111&lt;&gt;"",VLOOKUP(B111,$V$108:$AM$111,5,FALSE),"")),"",IF(AG111&lt;&gt;"",VLOOKUP(B111,$V$108:$AM$111,4,FALSE),""))</f>
        <v/>
      </c>
      <c r="F111" s="92"/>
      <c r="G111" s="92"/>
      <c r="H111" s="92"/>
      <c r="I111" s="106" t="str">
        <f>IF(ISERROR(IF(AG111&lt;&gt;"",VLOOKUP(B111,$V$107:$AM$111,7,FALSE),"")),"",IF(AG111&lt;&gt;"",VLOOKUP(B111,$V$107:$AM$111,8,FALSE),""))</f>
        <v/>
      </c>
      <c r="J111" s="107"/>
      <c r="K111" s="108" t="str">
        <f>IF(ISERROR(IF(AG111&lt;&gt;"",VLOOKUP(B111,$V$108:$AM$111,9,FALSE),"")),"",IF(AG111&lt;&gt;"",VLOOKUP(B111,$V$108:$AM$111,10,FALSE),""))</f>
        <v/>
      </c>
      <c r="L111" s="108"/>
      <c r="M111" s="108" t="str">
        <f>IF(ISERROR(IF(AG111&lt;&gt;"",VLOOKUP(B111,$V$108:$AM$111,11,FALSE),"")),"",IF(AG111&lt;&gt;"",VLOOKUP(B111,$V$108:$AM$111,12,FALSE),""))</f>
        <v/>
      </c>
      <c r="N111" s="108"/>
      <c r="O111" s="100" t="str">
        <f>IF(ISERROR(IF(AG111&lt;&gt;"",VLOOKUP(B111,$V$108:$AM$111,13,FALSE),"")),"",IF(AG111&lt;&gt;"",VLOOKUP(B111,$V$108:$AM$111,14,FALSE),""))</f>
        <v/>
      </c>
      <c r="P111" s="100"/>
      <c r="Q111" s="100" t="str">
        <f>IF(ISERROR(IF(AG111&lt;&gt;"",VLOOKUP(B111,$V$108:$AM$111,15,FALSE),"")),"",IF(AG111&lt;&gt;"",VLOOKUP(B111,$V$108:$AM$111,16,FALSE),""))</f>
        <v/>
      </c>
      <c r="R111" s="100"/>
      <c r="S111" s="108" t="str">
        <f>IF(ISERROR(IF(AG111&lt;&gt;"",VLOOKUP(B111,$V$108:$AM$111,17,FALSE),"")),"",IF(AG111&lt;&gt;"",VLOOKUP(B111,$V$108:$AM$111,18,FALSE),""))</f>
        <v/>
      </c>
      <c r="T111" s="108"/>
      <c r="V111" s="63" t="str">
        <f>IF(AP111=FALSE,"",RANK(AP111,$AP$108:$AP$111,0))</f>
        <v/>
      </c>
      <c r="W111" s="95" t="str">
        <f>A44</f>
        <v xml:space="preserve">, </v>
      </c>
      <c r="X111" s="96"/>
      <c r="Y111" s="92">
        <f>I44</f>
        <v>0</v>
      </c>
      <c r="Z111" s="92"/>
      <c r="AA111" s="92"/>
      <c r="AB111" s="92"/>
      <c r="AC111" s="89">
        <f>SUM(E92,E98,E102)</f>
        <v>0</v>
      </c>
      <c r="AD111" s="89"/>
      <c r="AE111" s="89">
        <f>SUM(G92,G98,G102)</f>
        <v>0</v>
      </c>
      <c r="AF111" s="89"/>
      <c r="AG111" s="89">
        <f>SUM(I92,I98,I102)</f>
        <v>0</v>
      </c>
      <c r="AH111" s="89"/>
      <c r="AI111" s="100" t="e">
        <f t="shared" si="6"/>
        <v>#DIV/0!</v>
      </c>
      <c r="AJ111" s="100"/>
      <c r="AK111" s="100" t="e">
        <f>IF(AO111,AO111,"--")</f>
        <v>#VALUE!</v>
      </c>
      <c r="AL111" s="100"/>
      <c r="AM111" s="89">
        <f>MAX(M92,M98,M102)</f>
        <v>0</v>
      </c>
      <c r="AN111" s="89"/>
      <c r="AO111" s="35" t="e">
        <f>MAX(IF(E92&gt;=1,K92,0),IF(E98&gt;=1,K98,0),IF(E102&gt;=1,K102,0))</f>
        <v>#VALUE!</v>
      </c>
      <c r="AP111" s="33" t="b">
        <f>IF(AG111,IF(AC111=0,AI111*10000000000+AM111,AC111*10000000000000+AI111*10000000000+AK111*100000+AM111))</f>
        <v>0</v>
      </c>
    </row>
    <row r="114" ht="12.75"/>
    <row r="115" spans="2:43" ht="18">
      <c r="B115" s="169" t="s">
        <v>41</v>
      </c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38"/>
      <c r="V115" s="39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</row>
    <row r="116" spans="2:43" ht="18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40"/>
      <c r="N116" s="40"/>
      <c r="O116" s="40"/>
      <c r="P116" s="40"/>
      <c r="Q116" s="40"/>
      <c r="R116" s="40"/>
      <c r="S116" s="40"/>
      <c r="T116" s="40"/>
      <c r="U116" s="41"/>
      <c r="V116" s="42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</row>
    <row r="117" spans="22:43" ht="12.75">
      <c r="V117" s="39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</row>
    <row r="118" spans="2:43" ht="31.5" customHeight="1">
      <c r="B118" s="148" t="s">
        <v>9</v>
      </c>
      <c r="C118" s="149"/>
      <c r="D118" s="159" t="s">
        <v>22</v>
      </c>
      <c r="E118" s="149"/>
      <c r="F118" s="148" t="s">
        <v>13</v>
      </c>
      <c r="G118" s="149"/>
      <c r="H118" s="148" t="s">
        <v>16</v>
      </c>
      <c r="I118" s="149"/>
      <c r="J118" s="148" t="s">
        <v>14</v>
      </c>
      <c r="K118" s="149"/>
      <c r="L118" s="148" t="s">
        <v>15</v>
      </c>
      <c r="M118" s="149"/>
      <c r="N118" s="4"/>
      <c r="O118" s="3"/>
      <c r="P118" s="3"/>
      <c r="Q118" s="3"/>
      <c r="R118" s="3"/>
      <c r="S118" s="3"/>
      <c r="T118" s="32"/>
      <c r="U118" s="43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</row>
    <row r="119" spans="2:43" ht="18.75" customHeight="1">
      <c r="B119" s="128" t="str">
        <f>C78</f>
        <v/>
      </c>
      <c r="C119" s="129"/>
      <c r="D119" s="176" t="str">
        <f>IF(F119="","",IF(F119=F120,1,IF(F119&lt;F120,0,2)))</f>
        <v/>
      </c>
      <c r="E119" s="177"/>
      <c r="F119" s="120"/>
      <c r="G119" s="121"/>
      <c r="H119" s="122"/>
      <c r="I119" s="122"/>
      <c r="J119" s="178" t="e">
        <f aca="true" t="shared" si="7" ref="J119:J120">TRUNC(IF(F119="","",F119/H119),IF($D$24=1,2,3))</f>
        <v>#VALUE!</v>
      </c>
      <c r="K119" s="178"/>
      <c r="L119" s="122"/>
      <c r="M119" s="121"/>
      <c r="N119" s="20"/>
      <c r="O119" s="52"/>
      <c r="P119" s="52"/>
      <c r="Q119" s="52"/>
      <c r="R119" s="52"/>
      <c r="S119" s="52"/>
      <c r="T119" s="52"/>
      <c r="V119" s="70" t="e">
        <f>VLOOKUP(B119,$A$32:$P$44,14,FALSE)</f>
        <v>#N/A</v>
      </c>
      <c r="W119" s="70" t="e">
        <f>VLOOKUP(B120,$A$32:$P$44,14,FALSE)</f>
        <v>#N/A</v>
      </c>
      <c r="X119" s="70">
        <f>F119</f>
        <v>0</v>
      </c>
      <c r="Y119" s="70">
        <f>F120</f>
        <v>0</v>
      </c>
      <c r="Z119" s="70">
        <f>H119</f>
        <v>0</v>
      </c>
      <c r="AA119" s="70" t="str">
        <f>H120</f>
        <v/>
      </c>
      <c r="AB119" s="70">
        <f>L119</f>
        <v>0</v>
      </c>
      <c r="AC119" s="70">
        <f>L120</f>
        <v>0</v>
      </c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31"/>
      <c r="AP119" s="31"/>
      <c r="AQ119" s="31"/>
    </row>
    <row r="120" spans="2:43" ht="18.75" customHeight="1">
      <c r="B120" s="170" t="str">
        <f>C108</f>
        <v/>
      </c>
      <c r="C120" s="171"/>
      <c r="D120" s="115" t="str">
        <f>IF(D119="","",IF(D119=1,1,IF(D119=2,0,IF(D119=0,2))))</f>
        <v/>
      </c>
      <c r="E120" s="116"/>
      <c r="F120" s="117"/>
      <c r="G120" s="111"/>
      <c r="H120" s="116" t="str">
        <f>IF(H119="","",H119)</f>
        <v/>
      </c>
      <c r="I120" s="116"/>
      <c r="J120" s="174" t="e">
        <f t="shared" si="7"/>
        <v>#VALUE!</v>
      </c>
      <c r="K120" s="174"/>
      <c r="L120" s="110"/>
      <c r="M120" s="111"/>
      <c r="N120" s="20"/>
      <c r="O120" s="52"/>
      <c r="P120" s="52"/>
      <c r="Q120" s="52"/>
      <c r="R120" s="52"/>
      <c r="S120" s="52"/>
      <c r="T120" s="52"/>
      <c r="V120" s="72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31"/>
      <c r="AP120" s="31"/>
      <c r="AQ120" s="31"/>
    </row>
    <row r="121" spans="22:43" ht="12.75"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31"/>
      <c r="AP121" s="31"/>
      <c r="AQ121" s="31"/>
    </row>
    <row r="122" spans="22:43" ht="12.75"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31"/>
      <c r="AP122" s="31"/>
      <c r="AQ122" s="31"/>
    </row>
    <row r="123" spans="2:43" ht="18">
      <c r="B123" s="127" t="s">
        <v>48</v>
      </c>
      <c r="C123" s="127"/>
      <c r="D123" s="127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V123" s="74" t="s">
        <v>25</v>
      </c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0"/>
      <c r="AO123" s="31"/>
      <c r="AP123" s="31"/>
      <c r="AQ123" s="31"/>
    </row>
    <row r="124" spans="22:43" ht="12.75"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31"/>
      <c r="AP124" s="31"/>
      <c r="AQ124" s="31"/>
    </row>
    <row r="125" spans="2:43" ht="31.5" customHeight="1">
      <c r="B125" s="27" t="s">
        <v>18</v>
      </c>
      <c r="C125" s="148" t="s">
        <v>9</v>
      </c>
      <c r="D125" s="149"/>
      <c r="E125" s="109" t="s">
        <v>11</v>
      </c>
      <c r="F125" s="109"/>
      <c r="G125" s="109"/>
      <c r="H125" s="109"/>
      <c r="I125" s="159" t="s">
        <v>22</v>
      </c>
      <c r="J125" s="149"/>
      <c r="K125" s="109" t="s">
        <v>13</v>
      </c>
      <c r="L125" s="109"/>
      <c r="M125" s="109" t="s">
        <v>16</v>
      </c>
      <c r="N125" s="109"/>
      <c r="O125" s="109" t="s">
        <v>14</v>
      </c>
      <c r="P125" s="109"/>
      <c r="Q125" s="109" t="s">
        <v>19</v>
      </c>
      <c r="R125" s="109"/>
      <c r="S125" s="109" t="s">
        <v>15</v>
      </c>
      <c r="T125" s="109"/>
      <c r="U125" s="45"/>
      <c r="V125" s="79" t="s">
        <v>18</v>
      </c>
      <c r="W125" s="179" t="s">
        <v>9</v>
      </c>
      <c r="X125" s="179"/>
      <c r="Y125" s="179" t="s">
        <v>11</v>
      </c>
      <c r="Z125" s="179"/>
      <c r="AA125" s="179"/>
      <c r="AB125" s="179"/>
      <c r="AC125" s="180" t="s">
        <v>22</v>
      </c>
      <c r="AD125" s="179"/>
      <c r="AE125" s="179" t="s">
        <v>13</v>
      </c>
      <c r="AF125" s="179"/>
      <c r="AG125" s="179" t="s">
        <v>16</v>
      </c>
      <c r="AH125" s="179"/>
      <c r="AI125" s="179" t="s">
        <v>14</v>
      </c>
      <c r="AJ125" s="179"/>
      <c r="AK125" s="179" t="s">
        <v>19</v>
      </c>
      <c r="AL125" s="179"/>
      <c r="AM125" s="179" t="s">
        <v>15</v>
      </c>
      <c r="AN125" s="179"/>
      <c r="AO125" s="46" t="s">
        <v>21</v>
      </c>
      <c r="AP125" s="34" t="s">
        <v>20</v>
      </c>
      <c r="AQ125" s="31"/>
    </row>
    <row r="126" spans="2:43" ht="18.75" customHeight="1">
      <c r="B126" s="30">
        <v>1</v>
      </c>
      <c r="C126" s="104" t="str">
        <f>IF(ISERROR(IF(AG126&lt;&gt;"",VLOOKUP(B126,$V$126:$AN$127,2,FALSE),"")),"",IF(AG126&lt;&gt;"",VLOOKUP(B126,$V$126:$AN$127,2,FALSE),""))</f>
        <v/>
      </c>
      <c r="D126" s="105"/>
      <c r="E126" s="92" t="str">
        <f>IF(ISERROR(IF(AG126&lt;&gt;"",VLOOKUP(B126,$V$126:$AN$127,5,FALSE),"")),"",IF(AG126&lt;&gt;"",VLOOKUP(B126,$V$126:$AN$127,4,FALSE),""))</f>
        <v/>
      </c>
      <c r="F126" s="92"/>
      <c r="G126" s="92"/>
      <c r="H126" s="92"/>
      <c r="I126" s="106" t="str">
        <f>IF(ISERROR(IF(AG126&lt;&gt;"",VLOOKUP(B126,$V$126:$AN$127,7,FALSE),"")),"",IF(AG126&lt;&gt;"",VLOOKUP(B126,$V$126:$AN$127,8,FALSE),""))</f>
        <v/>
      </c>
      <c r="J126" s="107"/>
      <c r="K126" s="106" t="str">
        <f>IF(ISERROR(IF(AI126&lt;&gt;"",VLOOKUP(B126,$V$126:$AN$127,9,FALSE),"")),"",IF(AI126&lt;&gt;"",VLOOKUP(B126,$V$126:$AN$127,10,FALSE),""))</f>
        <v/>
      </c>
      <c r="L126" s="107"/>
      <c r="M126" s="106" t="str">
        <f>IF(ISERROR(IF(AG126&lt;&gt;"",VLOOKUP(B126,$V$126:$AN$127,11,FALSE),"")),"",IF(AG126&lt;&gt;"",VLOOKUP(B126,$V$126:$AN$127,12,FALSE),""))</f>
        <v/>
      </c>
      <c r="N126" s="107"/>
      <c r="O126" s="100" t="str">
        <f>IF(ISERROR(IF(AG126&lt;&gt;"",VLOOKUP(B126,$V$126:$AN$127,12,FALSE),"")),"",IF(AG126&lt;&gt;"",VLOOKUP(B126,$V$126:$AN$127,14,FALSE),""))</f>
        <v/>
      </c>
      <c r="P126" s="100"/>
      <c r="Q126" s="100" t="str">
        <f>IF(ISERROR(IF(AG126&lt;&gt;"",VLOOKUP(B126,$V$126:$AN$127,15,FALSE),"")),"",IF(AG126&lt;&gt;"",VLOOKUP(B126,$V$126:$AN$127,16,FALSE),""))</f>
        <v/>
      </c>
      <c r="R126" s="100"/>
      <c r="S126" s="106" t="str">
        <f>IF(ISERROR(IF(AG126&lt;&gt;"",VLOOKUP(B126,$V$126:$AN$127,17,FALSE),"")),"",IF(AG126&lt;&gt;"",VLOOKUP(B126,$V$126:$AN$127,18,FALSE),""))</f>
        <v/>
      </c>
      <c r="T126" s="107"/>
      <c r="U126" s="44"/>
      <c r="V126" s="80">
        <v>1</v>
      </c>
      <c r="W126" s="102" t="str">
        <f>IF($L$120="","",IF(F119&gt;F120,B119,B120))</f>
        <v/>
      </c>
      <c r="X126" s="102"/>
      <c r="Y126" s="102" t="e">
        <f>VLOOKUP(W126,$A$32:$M$44,9,FALSE)</f>
        <v>#N/A</v>
      </c>
      <c r="Z126" s="102"/>
      <c r="AA126" s="102"/>
      <c r="AB126" s="102"/>
      <c r="AC126" s="101" t="e">
        <f aca="true" t="shared" si="8" ref="AC126:AC134">VLOOKUP(W126,$W$78:$AC$111,7,FALSE)+_xlfn.IFERROR(VLOOKUP(W126,$B$119:$M$120,3,FALSE),0)</f>
        <v>#N/A</v>
      </c>
      <c r="AD126" s="101"/>
      <c r="AE126" s="101" t="e">
        <f aca="true" t="shared" si="9" ref="AE126:AE134">VLOOKUP(W126,$W$78:$AE$111,9,FALSE)+_xlfn.IFERROR(VLOOKUP(W126,$B$119:$M$120,5,FALSE),0)</f>
        <v>#N/A</v>
      </c>
      <c r="AF126" s="101"/>
      <c r="AG126" s="101" t="e">
        <f aca="true" t="shared" si="10" ref="AG126:AG134">VLOOKUP(W126,$W$77:$AG$111,11,FALSE)+_xlfn.IFERROR(VLOOKUP(W126,$B$119:$M$120,7,FALSE),0)</f>
        <v>#N/A</v>
      </c>
      <c r="AH126" s="101"/>
      <c r="AI126" s="103" t="e">
        <f>TRUNC(AE126/AG126,IF($D$24=1,2,3))</f>
        <v>#N/A</v>
      </c>
      <c r="AJ126" s="103"/>
      <c r="AK126" s="103" t="e">
        <f aca="true" t="shared" si="11" ref="AK126:AK133">IF(AO126,AO126,"--")</f>
        <v>#N/A</v>
      </c>
      <c r="AL126" s="103"/>
      <c r="AM126" s="101" t="e">
        <f>MAX(VLOOKUP(W126,$W$78:$AM$111,17,FALSE),_xlfn.IFERROR(VLOOKUP(W126,$B$119:$M$120,11,FALSE),0))</f>
        <v>#N/A</v>
      </c>
      <c r="AN126" s="101"/>
      <c r="AO126" s="47" t="e">
        <f aca="true" t="shared" si="12" ref="AO126:AO134">MAX(IF(VLOOKUP(W126,$W$78:$AL$111,15,FALSE)="--",0,VLOOKUP(W126,$W$78:$AL$111,15,FALSE)),_xlfn.IFERROR(IF(VLOOKUP(W126,$B$119:$M$120,3,FALSE)&gt;=1,VLOOKUP(W126,$B$119:$M$120,9,FALSE),0),0))</f>
        <v>#N/A</v>
      </c>
      <c r="AP126" s="33"/>
      <c r="AQ126" s="31"/>
    </row>
    <row r="127" spans="2:43" ht="18.75" customHeight="1">
      <c r="B127" s="11">
        <v>2</v>
      </c>
      <c r="C127" s="104" t="str">
        <f>IF(ISERROR(IF(AG127&lt;&gt;"",VLOOKUP(B127,$V$126:$AN$127,2,FALSE),"")),"",IF(AG127&lt;&gt;"",VLOOKUP(B127,$V$126:$AN$127,2,FALSE),""))</f>
        <v/>
      </c>
      <c r="D127" s="105"/>
      <c r="E127" s="92" t="str">
        <f>IF(ISERROR(IF(AG127&lt;&gt;"",VLOOKUP(B127,$V$126:$AN$127,5,FALSE),"")),"",IF(AG127&lt;&gt;"",VLOOKUP(B127,$V$126:$AN$127,4,FALSE),""))</f>
        <v/>
      </c>
      <c r="F127" s="92"/>
      <c r="G127" s="92"/>
      <c r="H127" s="92"/>
      <c r="I127" s="106" t="str">
        <f>IF(ISERROR(IF(AG127&lt;&gt;"",VLOOKUP(B127,$V$126:$AN$127,7,FALSE),"")),"",IF(AG127&lt;&gt;"",VLOOKUP(B127,$V$126:$AN$127,8,FALSE),""))</f>
        <v/>
      </c>
      <c r="J127" s="107"/>
      <c r="K127" s="106" t="str">
        <f>IF(ISERROR(IF(AI127&lt;&gt;"",VLOOKUP(B127,$V$126:$AN$127,9,FALSE),"")),"",IF(AI127&lt;&gt;"",VLOOKUP(B127,$V$126:$AN$127,10,FALSE),""))</f>
        <v/>
      </c>
      <c r="L127" s="107"/>
      <c r="M127" s="106" t="str">
        <f>IF(ISERROR(IF(AG127&lt;&gt;"",VLOOKUP(B127,$V$126:$AN$127,11,FALSE),"")),"",IF(AG127&lt;&gt;"",VLOOKUP(B127,$V$126:$AN$127,12,FALSE),""))</f>
        <v/>
      </c>
      <c r="N127" s="107"/>
      <c r="O127" s="100" t="str">
        <f>IF(ISERROR(IF(AG127&lt;&gt;"",VLOOKUP(B127,$V$126:$AN$127,12,FALSE),"")),"",IF(AG127&lt;&gt;"",VLOOKUP(B127,$V$126:$AN$127,14,FALSE),""))</f>
        <v/>
      </c>
      <c r="P127" s="100"/>
      <c r="Q127" s="100" t="str">
        <f>IF(ISERROR(IF(AG127&lt;&gt;"",VLOOKUP(B127,$V$126:$AN$127,15,FALSE),"")),"",IF(AG127&lt;&gt;"",VLOOKUP(B127,$V$126:$AN$127,16,FALSE),""))</f>
        <v/>
      </c>
      <c r="R127" s="100"/>
      <c r="S127" s="106" t="str">
        <f>IF(ISERROR(IF(AG127&lt;&gt;"",VLOOKUP(B127,$V$126:$AN$127,17,FALSE),"")),"",IF(AG127&lt;&gt;"",VLOOKUP(B127,$V$126:$AN$127,18,FALSE),""))</f>
        <v/>
      </c>
      <c r="T127" s="107"/>
      <c r="U127" s="44"/>
      <c r="V127" s="80">
        <v>2</v>
      </c>
      <c r="W127" s="102" t="str">
        <f>IF($L$120="","",IF(F120&lt;F119,B120,B119))</f>
        <v/>
      </c>
      <c r="X127" s="102"/>
      <c r="Y127" s="102" t="e">
        <f>VLOOKUP(W127,$A$32:$M$44,9,FALSE)</f>
        <v>#N/A</v>
      </c>
      <c r="Z127" s="102"/>
      <c r="AA127" s="102"/>
      <c r="AB127" s="102"/>
      <c r="AC127" s="101" t="e">
        <f t="shared" si="8"/>
        <v>#N/A</v>
      </c>
      <c r="AD127" s="101"/>
      <c r="AE127" s="101" t="e">
        <f t="shared" si="9"/>
        <v>#N/A</v>
      </c>
      <c r="AF127" s="101"/>
      <c r="AG127" s="101" t="e">
        <f t="shared" si="10"/>
        <v>#N/A</v>
      </c>
      <c r="AH127" s="101"/>
      <c r="AI127" s="103" t="e">
        <f aca="true" t="shared" si="13" ref="AI127:AI133">TRUNC(AE127/AG127,IF($D$24=1,2,3))</f>
        <v>#N/A</v>
      </c>
      <c r="AJ127" s="103"/>
      <c r="AK127" s="103" t="e">
        <f t="shared" si="11"/>
        <v>#N/A</v>
      </c>
      <c r="AL127" s="103"/>
      <c r="AM127" s="101" t="e">
        <f>MAX(VLOOKUP(W127,$W$78:$AM$111,17,FALSE),_xlfn.IFERROR(VLOOKUP(W127,$B$119:$M$120,11,FALSE),0))</f>
        <v>#N/A</v>
      </c>
      <c r="AN127" s="101"/>
      <c r="AO127" s="47" t="e">
        <f t="shared" si="12"/>
        <v>#N/A</v>
      </c>
      <c r="AP127" s="33"/>
      <c r="AQ127" s="31"/>
    </row>
    <row r="128" spans="2:43" ht="18.75" customHeight="1">
      <c r="B128" s="11">
        <v>3</v>
      </c>
      <c r="C128" s="104" t="str">
        <f aca="true" t="shared" si="14" ref="C128:C134">IF(ISERROR(IF(AG128&lt;&gt;"",VLOOKUP(B128,$V$128:$AN$134,2,FALSE),"")),"",IF(AG128&lt;&gt;"",VLOOKUP(B128,$V$128:$AN$134,2,FALSE),""))</f>
        <v/>
      </c>
      <c r="D128" s="105"/>
      <c r="E128" s="92" t="str">
        <f aca="true" t="shared" si="15" ref="E128:E134">IF(ISERROR(IF(AG128&lt;&gt;"",VLOOKUP(B128,$V$128:$AN$134,5,FALSE),"")),"",IF(AG128&lt;&gt;"",VLOOKUP(B128,$V$128:$AN$134,4,FALSE),""))</f>
        <v/>
      </c>
      <c r="F128" s="92"/>
      <c r="G128" s="92"/>
      <c r="H128" s="92"/>
      <c r="I128" s="106" t="str">
        <f aca="true" t="shared" si="16" ref="I128:I134">IF(ISERROR(IF(AG128&lt;&gt;"",VLOOKUP(B128,$V$128:$AN$134,7,FALSE),"")),"",IF(AG128&lt;&gt;"",VLOOKUP(B128,$V$128:$AN$134,8,FALSE),""))</f>
        <v/>
      </c>
      <c r="J128" s="107"/>
      <c r="K128" s="106" t="str">
        <f aca="true" t="shared" si="17" ref="K128:K134">IF(ISERROR(IF(AI128&lt;&gt;"",VLOOKUP(B128,$V$128:$AN$134,9,FALSE),"")),"",IF(AI128&lt;&gt;"",VLOOKUP(B128,$V$128:$AN$134,10,FALSE),""))</f>
        <v/>
      </c>
      <c r="L128" s="107"/>
      <c r="M128" s="106" t="str">
        <f aca="true" t="shared" si="18" ref="M128:M134">IF(ISERROR(IF(AK128&lt;&gt;"",VLOOKUP(B128,$V$128:$AN$134,11,FALSE),"")),"",IF(AK128&lt;&gt;"",VLOOKUP(B128,$V$128:$AN$134,12,FALSE),""))</f>
        <v/>
      </c>
      <c r="N128" s="107"/>
      <c r="O128" s="100" t="str">
        <f aca="true" t="shared" si="19" ref="O128:O134">IF(ISERROR(IF(AM128&lt;&gt;"",VLOOKUP(B128,$V$128:$AN$134,13,FALSE),"")),"",IF(AM128&lt;&gt;"",VLOOKUP(B128,$V$128:$AN$134,14,FALSE),""))</f>
        <v/>
      </c>
      <c r="P128" s="100"/>
      <c r="Q128" s="100" t="str">
        <f aca="true" t="shared" si="20" ref="Q128:Q134">IF(ISERROR(IF(AO128&lt;&gt;"",VLOOKUP(B128,$V$128:$AN$134,15,FALSE),"")),"",IF(AO128&lt;&gt;"",VLOOKUP(B128,$V$128:$AN$134,16,FALSE),""))</f>
        <v/>
      </c>
      <c r="R128" s="100"/>
      <c r="S128" s="106" t="str">
        <f aca="true" t="shared" si="21" ref="S128:S134">IF(ISERROR(IF(AM128&lt;&gt;"",VLOOKUP(B128,$V$128:$AN$134,17,FALSE),"")),"",IF(AM128&lt;&gt;"",VLOOKUP(B128,$V$128:$AN$134,18,FALSE),""))</f>
        <v/>
      </c>
      <c r="T128" s="107"/>
      <c r="U128" s="44"/>
      <c r="V128" s="80" t="e">
        <f aca="true" t="shared" si="22" ref="V128:V134">IF(AI128="","",2+RANK(AP128,$AP$128:$AP$134,0))</f>
        <v>#N/A</v>
      </c>
      <c r="W128" s="102" t="str">
        <f>C79</f>
        <v/>
      </c>
      <c r="X128" s="102"/>
      <c r="Y128" s="102" t="str">
        <f>E79</f>
        <v/>
      </c>
      <c r="Z128" s="102"/>
      <c r="AA128" s="102"/>
      <c r="AB128" s="102"/>
      <c r="AC128" s="101" t="e">
        <f t="shared" si="8"/>
        <v>#N/A</v>
      </c>
      <c r="AD128" s="101"/>
      <c r="AE128" s="101" t="e">
        <f t="shared" si="9"/>
        <v>#N/A</v>
      </c>
      <c r="AF128" s="101"/>
      <c r="AG128" s="101" t="e">
        <f t="shared" si="10"/>
        <v>#N/A</v>
      </c>
      <c r="AH128" s="101"/>
      <c r="AI128" s="103" t="e">
        <f t="shared" si="13"/>
        <v>#N/A</v>
      </c>
      <c r="AJ128" s="103"/>
      <c r="AK128" s="103" t="e">
        <f t="shared" si="11"/>
        <v>#N/A</v>
      </c>
      <c r="AL128" s="103"/>
      <c r="AM128" s="101" t="e">
        <f aca="true" t="shared" si="23" ref="AM128:AM134">MAX(VLOOKUP(W128,$W$77:$AM$111,17,FALSE),_xlfn.IFERROR(VLOOKUP(W128,$B$119:$M$120,11,FALSE),0))</f>
        <v>#N/A</v>
      </c>
      <c r="AN128" s="101"/>
      <c r="AO128" s="47" t="e">
        <f t="shared" si="12"/>
        <v>#N/A</v>
      </c>
      <c r="AP128" s="78" t="e">
        <f>IF(AG128,IF(AC128=0,AI128*10000000000+AM128,AI128*10000000000+AK128*100000+AM128))</f>
        <v>#N/A</v>
      </c>
      <c r="AQ128" s="31" t="s">
        <v>67</v>
      </c>
    </row>
    <row r="129" spans="2:43" ht="18.75" customHeight="1">
      <c r="B129" s="11">
        <v>4</v>
      </c>
      <c r="C129" s="104" t="str">
        <f t="shared" si="14"/>
        <v/>
      </c>
      <c r="D129" s="105"/>
      <c r="E129" s="92" t="str">
        <f t="shared" si="15"/>
        <v/>
      </c>
      <c r="F129" s="92"/>
      <c r="G129" s="92"/>
      <c r="H129" s="92"/>
      <c r="I129" s="106" t="str">
        <f t="shared" si="16"/>
        <v/>
      </c>
      <c r="J129" s="107"/>
      <c r="K129" s="106" t="str">
        <f t="shared" si="17"/>
        <v/>
      </c>
      <c r="L129" s="107"/>
      <c r="M129" s="106" t="str">
        <f t="shared" si="18"/>
        <v/>
      </c>
      <c r="N129" s="107"/>
      <c r="O129" s="100" t="str">
        <f t="shared" si="19"/>
        <v/>
      </c>
      <c r="P129" s="100"/>
      <c r="Q129" s="100" t="str">
        <f t="shared" si="20"/>
        <v/>
      </c>
      <c r="R129" s="100"/>
      <c r="S129" s="106" t="str">
        <f t="shared" si="21"/>
        <v/>
      </c>
      <c r="T129" s="107"/>
      <c r="U129" s="44"/>
      <c r="V129" s="80" t="e">
        <f t="shared" si="22"/>
        <v>#N/A</v>
      </c>
      <c r="W129" s="102" t="str">
        <f>C80</f>
        <v/>
      </c>
      <c r="X129" s="102"/>
      <c r="Y129" s="102" t="str">
        <f>E80</f>
        <v/>
      </c>
      <c r="Z129" s="102"/>
      <c r="AA129" s="102"/>
      <c r="AB129" s="102"/>
      <c r="AC129" s="101" t="e">
        <f t="shared" si="8"/>
        <v>#N/A</v>
      </c>
      <c r="AD129" s="101"/>
      <c r="AE129" s="101" t="e">
        <f t="shared" si="9"/>
        <v>#N/A</v>
      </c>
      <c r="AF129" s="101"/>
      <c r="AG129" s="101" t="e">
        <f t="shared" si="10"/>
        <v>#N/A</v>
      </c>
      <c r="AH129" s="101"/>
      <c r="AI129" s="103" t="e">
        <f t="shared" si="13"/>
        <v>#N/A</v>
      </c>
      <c r="AJ129" s="103"/>
      <c r="AK129" s="103" t="e">
        <f t="shared" si="11"/>
        <v>#N/A</v>
      </c>
      <c r="AL129" s="103"/>
      <c r="AM129" s="101" t="e">
        <f t="shared" si="23"/>
        <v>#N/A</v>
      </c>
      <c r="AN129" s="101"/>
      <c r="AO129" s="47" t="e">
        <f t="shared" si="12"/>
        <v>#N/A</v>
      </c>
      <c r="AP129" s="78" t="e">
        <f aca="true" t="shared" si="24" ref="AP129:AP134">IF(AG129,IF(AC129=0,AI129*10000000000+AM129,AI129*10000000000+AK129*100000+AM129))</f>
        <v>#N/A</v>
      </c>
      <c r="AQ129" s="31" t="s">
        <v>67</v>
      </c>
    </row>
    <row r="130" spans="2:43" ht="18.75" customHeight="1">
      <c r="B130" s="11">
        <v>5</v>
      </c>
      <c r="C130" s="104" t="str">
        <f t="shared" si="14"/>
        <v/>
      </c>
      <c r="D130" s="105"/>
      <c r="E130" s="92" t="str">
        <f t="shared" si="15"/>
        <v/>
      </c>
      <c r="F130" s="92"/>
      <c r="G130" s="92"/>
      <c r="H130" s="92"/>
      <c r="I130" s="106" t="str">
        <f t="shared" si="16"/>
        <v/>
      </c>
      <c r="J130" s="107"/>
      <c r="K130" s="106" t="str">
        <f t="shared" si="17"/>
        <v/>
      </c>
      <c r="L130" s="107"/>
      <c r="M130" s="106" t="str">
        <f t="shared" si="18"/>
        <v/>
      </c>
      <c r="N130" s="107"/>
      <c r="O130" s="100" t="str">
        <f t="shared" si="19"/>
        <v/>
      </c>
      <c r="P130" s="100"/>
      <c r="Q130" s="100" t="str">
        <f t="shared" si="20"/>
        <v/>
      </c>
      <c r="R130" s="100"/>
      <c r="S130" s="106" t="str">
        <f t="shared" si="21"/>
        <v/>
      </c>
      <c r="T130" s="107"/>
      <c r="U130" s="44"/>
      <c r="V130" s="80" t="e">
        <f t="shared" si="22"/>
        <v>#N/A</v>
      </c>
      <c r="W130" s="102" t="str">
        <f>C81</f>
        <v/>
      </c>
      <c r="X130" s="102"/>
      <c r="Y130" s="102" t="str">
        <f>E81</f>
        <v/>
      </c>
      <c r="Z130" s="102"/>
      <c r="AA130" s="102"/>
      <c r="AB130" s="102"/>
      <c r="AC130" s="101" t="e">
        <f t="shared" si="8"/>
        <v>#N/A</v>
      </c>
      <c r="AD130" s="101"/>
      <c r="AE130" s="101" t="e">
        <f t="shared" si="9"/>
        <v>#N/A</v>
      </c>
      <c r="AF130" s="101"/>
      <c r="AG130" s="101" t="e">
        <f t="shared" si="10"/>
        <v>#N/A</v>
      </c>
      <c r="AH130" s="101"/>
      <c r="AI130" s="103" t="e">
        <f t="shared" si="13"/>
        <v>#N/A</v>
      </c>
      <c r="AJ130" s="103"/>
      <c r="AK130" s="103" t="e">
        <f t="shared" si="11"/>
        <v>#N/A</v>
      </c>
      <c r="AL130" s="103"/>
      <c r="AM130" s="101" t="e">
        <f t="shared" si="23"/>
        <v>#N/A</v>
      </c>
      <c r="AN130" s="101"/>
      <c r="AO130" s="47" t="e">
        <f t="shared" si="12"/>
        <v>#N/A</v>
      </c>
      <c r="AP130" s="78" t="e">
        <f t="shared" si="24"/>
        <v>#N/A</v>
      </c>
      <c r="AQ130" s="31" t="s">
        <v>67</v>
      </c>
    </row>
    <row r="131" spans="2:43" ht="18.75" customHeight="1">
      <c r="B131" s="11">
        <v>6</v>
      </c>
      <c r="C131" s="104" t="str">
        <f t="shared" si="14"/>
        <v/>
      </c>
      <c r="D131" s="105"/>
      <c r="E131" s="92" t="str">
        <f t="shared" si="15"/>
        <v/>
      </c>
      <c r="F131" s="92"/>
      <c r="G131" s="92"/>
      <c r="H131" s="92"/>
      <c r="I131" s="106" t="str">
        <f t="shared" si="16"/>
        <v/>
      </c>
      <c r="J131" s="107"/>
      <c r="K131" s="106" t="str">
        <f t="shared" si="17"/>
        <v/>
      </c>
      <c r="L131" s="107"/>
      <c r="M131" s="106" t="str">
        <f t="shared" si="18"/>
        <v/>
      </c>
      <c r="N131" s="107"/>
      <c r="O131" s="100" t="str">
        <f t="shared" si="19"/>
        <v/>
      </c>
      <c r="P131" s="100"/>
      <c r="Q131" s="100" t="str">
        <f t="shared" si="20"/>
        <v/>
      </c>
      <c r="R131" s="100"/>
      <c r="S131" s="106" t="str">
        <f t="shared" si="21"/>
        <v/>
      </c>
      <c r="T131" s="107"/>
      <c r="U131" s="44"/>
      <c r="V131" s="80" t="e">
        <f t="shared" si="22"/>
        <v>#N/A</v>
      </c>
      <c r="W131" s="102" t="str">
        <f>C82</f>
        <v/>
      </c>
      <c r="X131" s="102"/>
      <c r="Y131" s="102" t="str">
        <f>E82</f>
        <v/>
      </c>
      <c r="Z131" s="102"/>
      <c r="AA131" s="102"/>
      <c r="AB131" s="102"/>
      <c r="AC131" s="101" t="e">
        <f t="shared" si="8"/>
        <v>#N/A</v>
      </c>
      <c r="AD131" s="101"/>
      <c r="AE131" s="101" t="e">
        <f t="shared" si="9"/>
        <v>#N/A</v>
      </c>
      <c r="AF131" s="101"/>
      <c r="AG131" s="101" t="e">
        <f t="shared" si="10"/>
        <v>#N/A</v>
      </c>
      <c r="AH131" s="101"/>
      <c r="AI131" s="103" t="e">
        <f t="shared" si="13"/>
        <v>#N/A</v>
      </c>
      <c r="AJ131" s="103"/>
      <c r="AK131" s="103" t="e">
        <f t="shared" si="11"/>
        <v>#N/A</v>
      </c>
      <c r="AL131" s="103"/>
      <c r="AM131" s="101" t="e">
        <f t="shared" si="23"/>
        <v>#N/A</v>
      </c>
      <c r="AN131" s="101"/>
      <c r="AO131" s="47" t="e">
        <f t="shared" si="12"/>
        <v>#N/A</v>
      </c>
      <c r="AP131" s="78" t="e">
        <f t="shared" si="24"/>
        <v>#N/A</v>
      </c>
      <c r="AQ131" s="31" t="s">
        <v>67</v>
      </c>
    </row>
    <row r="132" spans="2:43" ht="18.75" customHeight="1">
      <c r="B132" s="11">
        <v>7</v>
      </c>
      <c r="C132" s="104" t="str">
        <f t="shared" si="14"/>
        <v/>
      </c>
      <c r="D132" s="105"/>
      <c r="E132" s="92" t="str">
        <f t="shared" si="15"/>
        <v/>
      </c>
      <c r="F132" s="92"/>
      <c r="G132" s="92"/>
      <c r="H132" s="92"/>
      <c r="I132" s="106" t="str">
        <f t="shared" si="16"/>
        <v/>
      </c>
      <c r="J132" s="107"/>
      <c r="K132" s="106" t="str">
        <f t="shared" si="17"/>
        <v/>
      </c>
      <c r="L132" s="107"/>
      <c r="M132" s="106" t="str">
        <f t="shared" si="18"/>
        <v/>
      </c>
      <c r="N132" s="107"/>
      <c r="O132" s="100" t="str">
        <f t="shared" si="19"/>
        <v/>
      </c>
      <c r="P132" s="100"/>
      <c r="Q132" s="100" t="str">
        <f t="shared" si="20"/>
        <v/>
      </c>
      <c r="R132" s="100"/>
      <c r="S132" s="106" t="str">
        <f t="shared" si="21"/>
        <v/>
      </c>
      <c r="T132" s="107"/>
      <c r="V132" s="80" t="e">
        <f t="shared" si="22"/>
        <v>#N/A</v>
      </c>
      <c r="W132" s="102" t="str">
        <f>C109</f>
        <v/>
      </c>
      <c r="X132" s="102"/>
      <c r="Y132" s="102" t="str">
        <f>E109</f>
        <v/>
      </c>
      <c r="Z132" s="102"/>
      <c r="AA132" s="102"/>
      <c r="AB132" s="102"/>
      <c r="AC132" s="101" t="e">
        <f t="shared" si="8"/>
        <v>#N/A</v>
      </c>
      <c r="AD132" s="101"/>
      <c r="AE132" s="101" t="e">
        <f t="shared" si="9"/>
        <v>#N/A</v>
      </c>
      <c r="AF132" s="101"/>
      <c r="AG132" s="101" t="e">
        <f t="shared" si="10"/>
        <v>#N/A</v>
      </c>
      <c r="AH132" s="101"/>
      <c r="AI132" s="103" t="e">
        <f t="shared" si="13"/>
        <v>#N/A</v>
      </c>
      <c r="AJ132" s="103"/>
      <c r="AK132" s="103" t="e">
        <f t="shared" si="11"/>
        <v>#N/A</v>
      </c>
      <c r="AL132" s="103"/>
      <c r="AM132" s="101" t="e">
        <f t="shared" si="23"/>
        <v>#N/A</v>
      </c>
      <c r="AN132" s="101"/>
      <c r="AO132" s="47" t="e">
        <f t="shared" si="12"/>
        <v>#N/A</v>
      </c>
      <c r="AP132" s="78" t="e">
        <f t="shared" si="24"/>
        <v>#N/A</v>
      </c>
      <c r="AQ132" s="31" t="s">
        <v>67</v>
      </c>
    </row>
    <row r="133" spans="2:43" ht="18.75" customHeight="1">
      <c r="B133" s="11">
        <v>8</v>
      </c>
      <c r="C133" s="104" t="str">
        <f t="shared" si="14"/>
        <v/>
      </c>
      <c r="D133" s="105"/>
      <c r="E133" s="92" t="str">
        <f t="shared" si="15"/>
        <v/>
      </c>
      <c r="F133" s="92"/>
      <c r="G133" s="92"/>
      <c r="H133" s="92"/>
      <c r="I133" s="106" t="str">
        <f t="shared" si="16"/>
        <v/>
      </c>
      <c r="J133" s="107"/>
      <c r="K133" s="106" t="str">
        <f t="shared" si="17"/>
        <v/>
      </c>
      <c r="L133" s="107"/>
      <c r="M133" s="106" t="str">
        <f t="shared" si="18"/>
        <v/>
      </c>
      <c r="N133" s="107"/>
      <c r="O133" s="100" t="str">
        <f t="shared" si="19"/>
        <v/>
      </c>
      <c r="P133" s="100"/>
      <c r="Q133" s="100" t="str">
        <f t="shared" si="20"/>
        <v/>
      </c>
      <c r="R133" s="100"/>
      <c r="S133" s="106" t="str">
        <f t="shared" si="21"/>
        <v/>
      </c>
      <c r="T133" s="107"/>
      <c r="V133" s="80" t="e">
        <f t="shared" si="22"/>
        <v>#N/A</v>
      </c>
      <c r="W133" s="102" t="str">
        <f>C110</f>
        <v/>
      </c>
      <c r="X133" s="102"/>
      <c r="Y133" s="102" t="str">
        <f>E110</f>
        <v/>
      </c>
      <c r="Z133" s="102"/>
      <c r="AA133" s="102"/>
      <c r="AB133" s="102"/>
      <c r="AC133" s="101" t="e">
        <f t="shared" si="8"/>
        <v>#N/A</v>
      </c>
      <c r="AD133" s="101"/>
      <c r="AE133" s="101" t="e">
        <f t="shared" si="9"/>
        <v>#N/A</v>
      </c>
      <c r="AF133" s="101"/>
      <c r="AG133" s="101" t="e">
        <f t="shared" si="10"/>
        <v>#N/A</v>
      </c>
      <c r="AH133" s="101"/>
      <c r="AI133" s="103" t="e">
        <f t="shared" si="13"/>
        <v>#N/A</v>
      </c>
      <c r="AJ133" s="103"/>
      <c r="AK133" s="103" t="e">
        <f t="shared" si="11"/>
        <v>#N/A</v>
      </c>
      <c r="AL133" s="103"/>
      <c r="AM133" s="101" t="e">
        <f t="shared" si="23"/>
        <v>#N/A</v>
      </c>
      <c r="AN133" s="101"/>
      <c r="AO133" s="47" t="e">
        <f t="shared" si="12"/>
        <v>#N/A</v>
      </c>
      <c r="AP133" s="78" t="e">
        <f t="shared" si="24"/>
        <v>#N/A</v>
      </c>
      <c r="AQ133" s="31" t="s">
        <v>67</v>
      </c>
    </row>
    <row r="134" spans="2:43" ht="18.75" customHeight="1">
      <c r="B134" s="11">
        <v>9</v>
      </c>
      <c r="C134" s="104" t="str">
        <f t="shared" si="14"/>
        <v/>
      </c>
      <c r="D134" s="105"/>
      <c r="E134" s="92" t="str">
        <f t="shared" si="15"/>
        <v/>
      </c>
      <c r="F134" s="92"/>
      <c r="G134" s="92"/>
      <c r="H134" s="92"/>
      <c r="I134" s="106" t="str">
        <f t="shared" si="16"/>
        <v/>
      </c>
      <c r="J134" s="107"/>
      <c r="K134" s="106" t="str">
        <f t="shared" si="17"/>
        <v/>
      </c>
      <c r="L134" s="107"/>
      <c r="M134" s="106" t="str">
        <f t="shared" si="18"/>
        <v/>
      </c>
      <c r="N134" s="107"/>
      <c r="O134" s="100" t="str">
        <f t="shared" si="19"/>
        <v/>
      </c>
      <c r="P134" s="100"/>
      <c r="Q134" s="100" t="str">
        <f t="shared" si="20"/>
        <v/>
      </c>
      <c r="R134" s="100"/>
      <c r="S134" s="106" t="str">
        <f t="shared" si="21"/>
        <v/>
      </c>
      <c r="T134" s="107"/>
      <c r="V134" s="80" t="e">
        <f t="shared" si="22"/>
        <v>#N/A</v>
      </c>
      <c r="W134" s="102" t="str">
        <f>C111</f>
        <v/>
      </c>
      <c r="X134" s="102"/>
      <c r="Y134" s="102" t="str">
        <f>E111</f>
        <v/>
      </c>
      <c r="Z134" s="102"/>
      <c r="AA134" s="102"/>
      <c r="AB134" s="102"/>
      <c r="AC134" s="101" t="e">
        <f t="shared" si="8"/>
        <v>#N/A</v>
      </c>
      <c r="AD134" s="101"/>
      <c r="AE134" s="101" t="e">
        <f t="shared" si="9"/>
        <v>#N/A</v>
      </c>
      <c r="AF134" s="101"/>
      <c r="AG134" s="101" t="e">
        <f t="shared" si="10"/>
        <v>#N/A</v>
      </c>
      <c r="AH134" s="101"/>
      <c r="AI134" s="103" t="e">
        <f aca="true" t="shared" si="25" ref="AI134">TRUNC(AE134/AG134,IF($D$24=1,2,3))</f>
        <v>#N/A</v>
      </c>
      <c r="AJ134" s="103"/>
      <c r="AK134" s="103" t="e">
        <f aca="true" t="shared" si="26" ref="AK134">IF(AO134,AO134,"--")</f>
        <v>#N/A</v>
      </c>
      <c r="AL134" s="103"/>
      <c r="AM134" s="101" t="e">
        <f t="shared" si="23"/>
        <v>#N/A</v>
      </c>
      <c r="AN134" s="101"/>
      <c r="AO134" s="47" t="e">
        <f t="shared" si="12"/>
        <v>#N/A</v>
      </c>
      <c r="AP134" s="78" t="e">
        <f t="shared" si="24"/>
        <v>#N/A</v>
      </c>
      <c r="AQ134" s="31" t="s">
        <v>67</v>
      </c>
    </row>
    <row r="135" spans="32:43" ht="12.75"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</row>
    <row r="136" spans="32:43" ht="12.75"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</row>
    <row r="137" spans="22:43" ht="12.75">
      <c r="V137" s="35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</row>
  </sheetData>
  <sheetProtection password="CD87" sheet="1" objects="1" scenarios="1" formatCells="0" selectLockedCells="1"/>
  <mergeCells count="636">
    <mergeCell ref="Y133:AB133"/>
    <mergeCell ref="AC133:AD133"/>
    <mergeCell ref="AE133:AF133"/>
    <mergeCell ref="AG133:AH133"/>
    <mergeCell ref="AI133:AJ133"/>
    <mergeCell ref="AK133:AL133"/>
    <mergeCell ref="AM133:AN133"/>
    <mergeCell ref="C133:D133"/>
    <mergeCell ref="E133:H133"/>
    <mergeCell ref="I133:J133"/>
    <mergeCell ref="K133:L133"/>
    <mergeCell ref="M133:N133"/>
    <mergeCell ref="O133:P133"/>
    <mergeCell ref="Q133:R133"/>
    <mergeCell ref="S133:T133"/>
    <mergeCell ref="W133:X133"/>
    <mergeCell ref="AC131:AD131"/>
    <mergeCell ref="AE131:AF131"/>
    <mergeCell ref="AG131:AH131"/>
    <mergeCell ref="AI131:AJ131"/>
    <mergeCell ref="AK131:AL131"/>
    <mergeCell ref="AM131:AN131"/>
    <mergeCell ref="C132:D132"/>
    <mergeCell ref="E132:H132"/>
    <mergeCell ref="I132:J132"/>
    <mergeCell ref="K132:L132"/>
    <mergeCell ref="M132:N132"/>
    <mergeCell ref="O132:P132"/>
    <mergeCell ref="Q132:R132"/>
    <mergeCell ref="S132:T132"/>
    <mergeCell ref="W132:X132"/>
    <mergeCell ref="Y132:AB132"/>
    <mergeCell ref="AC132:AD132"/>
    <mergeCell ref="AE132:AF132"/>
    <mergeCell ref="AG132:AH132"/>
    <mergeCell ref="AI132:AJ132"/>
    <mergeCell ref="AK132:AL132"/>
    <mergeCell ref="AM132:AN132"/>
    <mergeCell ref="C131:D131"/>
    <mergeCell ref="E131:H131"/>
    <mergeCell ref="I131:J131"/>
    <mergeCell ref="K131:L131"/>
    <mergeCell ref="M131:N131"/>
    <mergeCell ref="O131:P131"/>
    <mergeCell ref="Q131:R131"/>
    <mergeCell ref="S131:T131"/>
    <mergeCell ref="W131:X131"/>
    <mergeCell ref="Y129:AB129"/>
    <mergeCell ref="I129:J129"/>
    <mergeCell ref="K129:L129"/>
    <mergeCell ref="M129:N129"/>
    <mergeCell ref="O129:P129"/>
    <mergeCell ref="Q129:R129"/>
    <mergeCell ref="S129:T129"/>
    <mergeCell ref="W129:X129"/>
    <mergeCell ref="Y131:AB131"/>
    <mergeCell ref="AC129:AD129"/>
    <mergeCell ref="AE129:AF129"/>
    <mergeCell ref="AG129:AH129"/>
    <mergeCell ref="AI129:AJ129"/>
    <mergeCell ref="AK129:AL129"/>
    <mergeCell ref="AM129:AN129"/>
    <mergeCell ref="C130:D130"/>
    <mergeCell ref="E130:H130"/>
    <mergeCell ref="I130:J130"/>
    <mergeCell ref="K130:L130"/>
    <mergeCell ref="M130:N130"/>
    <mergeCell ref="O130:P130"/>
    <mergeCell ref="Q130:R130"/>
    <mergeCell ref="S130:T130"/>
    <mergeCell ref="W130:X130"/>
    <mergeCell ref="Y130:AB130"/>
    <mergeCell ref="AC130:AD130"/>
    <mergeCell ref="AE130:AF130"/>
    <mergeCell ref="AG130:AH130"/>
    <mergeCell ref="AI130:AJ130"/>
    <mergeCell ref="AK130:AL130"/>
    <mergeCell ref="AM130:AN130"/>
    <mergeCell ref="C129:D129"/>
    <mergeCell ref="E129:H129"/>
    <mergeCell ref="Y127:AB127"/>
    <mergeCell ref="AC127:AD127"/>
    <mergeCell ref="AE127:AF127"/>
    <mergeCell ref="AG127:AH127"/>
    <mergeCell ref="AI127:AJ127"/>
    <mergeCell ref="AK127:AL127"/>
    <mergeCell ref="AM127:AN127"/>
    <mergeCell ref="C128:D128"/>
    <mergeCell ref="E128:H128"/>
    <mergeCell ref="I128:J128"/>
    <mergeCell ref="K128:L128"/>
    <mergeCell ref="M128:N128"/>
    <mergeCell ref="O128:P128"/>
    <mergeCell ref="Q128:R128"/>
    <mergeCell ref="S128:T128"/>
    <mergeCell ref="W128:X128"/>
    <mergeCell ref="Y128:AB128"/>
    <mergeCell ref="AC128:AD128"/>
    <mergeCell ref="AE128:AF128"/>
    <mergeCell ref="AG128:AH128"/>
    <mergeCell ref="AI128:AJ128"/>
    <mergeCell ref="AK128:AL128"/>
    <mergeCell ref="AM128:AN128"/>
    <mergeCell ref="C127:D127"/>
    <mergeCell ref="E127:H127"/>
    <mergeCell ref="I127:J127"/>
    <mergeCell ref="K127:L127"/>
    <mergeCell ref="M127:N127"/>
    <mergeCell ref="O127:P127"/>
    <mergeCell ref="Q127:R127"/>
    <mergeCell ref="S127:T127"/>
    <mergeCell ref="W127:X127"/>
    <mergeCell ref="W125:X125"/>
    <mergeCell ref="E125:H125"/>
    <mergeCell ref="I125:J125"/>
    <mergeCell ref="K125:L125"/>
    <mergeCell ref="M125:N125"/>
    <mergeCell ref="O125:P125"/>
    <mergeCell ref="Q125:R125"/>
    <mergeCell ref="S125:T125"/>
    <mergeCell ref="Y125:AB125"/>
    <mergeCell ref="AC125:AD125"/>
    <mergeCell ref="AE125:AF125"/>
    <mergeCell ref="AG125:AH125"/>
    <mergeCell ref="AI125:AJ125"/>
    <mergeCell ref="AK125:AL125"/>
    <mergeCell ref="AM125:AN125"/>
    <mergeCell ref="C126:D126"/>
    <mergeCell ref="E126:H126"/>
    <mergeCell ref="I126:J126"/>
    <mergeCell ref="K126:L126"/>
    <mergeCell ref="M126:N126"/>
    <mergeCell ref="O126:P126"/>
    <mergeCell ref="Q126:R126"/>
    <mergeCell ref="S126:T126"/>
    <mergeCell ref="W126:X126"/>
    <mergeCell ref="Y126:AB126"/>
    <mergeCell ref="AC126:AD126"/>
    <mergeCell ref="AE126:AF126"/>
    <mergeCell ref="AG126:AH126"/>
    <mergeCell ref="AI126:AJ126"/>
    <mergeCell ref="AK126:AL126"/>
    <mergeCell ref="AM126:AN126"/>
    <mergeCell ref="C125:D125"/>
    <mergeCell ref="B123:D123"/>
    <mergeCell ref="B120:C120"/>
    <mergeCell ref="D120:E120"/>
    <mergeCell ref="F120:G120"/>
    <mergeCell ref="H120:I120"/>
    <mergeCell ref="J120:K120"/>
    <mergeCell ref="L120:M120"/>
    <mergeCell ref="D18:H18"/>
    <mergeCell ref="D22:H22"/>
    <mergeCell ref="B119:C119"/>
    <mergeCell ref="D119:E119"/>
    <mergeCell ref="F119:G119"/>
    <mergeCell ref="H119:I119"/>
    <mergeCell ref="J119:K119"/>
    <mergeCell ref="L119:M119"/>
    <mergeCell ref="B115:T115"/>
    <mergeCell ref="B118:C118"/>
    <mergeCell ref="D118:E118"/>
    <mergeCell ref="F118:G118"/>
    <mergeCell ref="H118:I118"/>
    <mergeCell ref="J118:K118"/>
    <mergeCell ref="L118:M118"/>
    <mergeCell ref="E111:H111"/>
    <mergeCell ref="M111:N111"/>
    <mergeCell ref="AE111:AF111"/>
    <mergeCell ref="AG111:AH111"/>
    <mergeCell ref="AI111:AJ111"/>
    <mergeCell ref="AK111:AL111"/>
    <mergeCell ref="AM111:AN111"/>
    <mergeCell ref="C111:D111"/>
    <mergeCell ref="I111:J111"/>
    <mergeCell ref="K111:L111"/>
    <mergeCell ref="Q111:R111"/>
    <mergeCell ref="S111:T111"/>
    <mergeCell ref="W111:X111"/>
    <mergeCell ref="Y109:AB109"/>
    <mergeCell ref="AC109:AD109"/>
    <mergeCell ref="K109:L109"/>
    <mergeCell ref="M109:N109"/>
    <mergeCell ref="O109:P109"/>
    <mergeCell ref="Q109:R109"/>
    <mergeCell ref="S109:T109"/>
    <mergeCell ref="W109:X109"/>
    <mergeCell ref="Y111:AB111"/>
    <mergeCell ref="AC111:AD111"/>
    <mergeCell ref="O111:P111"/>
    <mergeCell ref="AE109:AF109"/>
    <mergeCell ref="AG109:AH109"/>
    <mergeCell ref="AI109:AJ109"/>
    <mergeCell ref="AK109:AL109"/>
    <mergeCell ref="AM109:AN109"/>
    <mergeCell ref="C110:D110"/>
    <mergeCell ref="E110:H110"/>
    <mergeCell ref="I110:J110"/>
    <mergeCell ref="K110:L110"/>
    <mergeCell ref="M110:N110"/>
    <mergeCell ref="O110:P110"/>
    <mergeCell ref="Q110:R110"/>
    <mergeCell ref="S110:T110"/>
    <mergeCell ref="W110:X110"/>
    <mergeCell ref="Y110:AB110"/>
    <mergeCell ref="AC110:AD110"/>
    <mergeCell ref="AE110:AF110"/>
    <mergeCell ref="AG110:AH110"/>
    <mergeCell ref="AI110:AJ110"/>
    <mergeCell ref="AK110:AL110"/>
    <mergeCell ref="AM110:AN110"/>
    <mergeCell ref="C109:D109"/>
    <mergeCell ref="E109:H109"/>
    <mergeCell ref="I109:J109"/>
    <mergeCell ref="Y107:AB107"/>
    <mergeCell ref="AC107:AD107"/>
    <mergeCell ref="AE107:AF107"/>
    <mergeCell ref="AG107:AH107"/>
    <mergeCell ref="AI107:AJ107"/>
    <mergeCell ref="AK107:AL107"/>
    <mergeCell ref="AM107:AN107"/>
    <mergeCell ref="C108:D108"/>
    <mergeCell ref="E108:H108"/>
    <mergeCell ref="I108:J108"/>
    <mergeCell ref="K108:L108"/>
    <mergeCell ref="M108:N108"/>
    <mergeCell ref="O108:P108"/>
    <mergeCell ref="Q108:R108"/>
    <mergeCell ref="S108:T108"/>
    <mergeCell ref="W108:X108"/>
    <mergeCell ref="Y108:AB108"/>
    <mergeCell ref="AC108:AD108"/>
    <mergeCell ref="AE108:AF108"/>
    <mergeCell ref="AG108:AH108"/>
    <mergeCell ref="AI108:AJ108"/>
    <mergeCell ref="AK108:AL108"/>
    <mergeCell ref="AM108:AN108"/>
    <mergeCell ref="B105:C105"/>
    <mergeCell ref="V105:W105"/>
    <mergeCell ref="C107:D107"/>
    <mergeCell ref="E107:H107"/>
    <mergeCell ref="I107:J107"/>
    <mergeCell ref="K107:L107"/>
    <mergeCell ref="M107:N107"/>
    <mergeCell ref="O107:P107"/>
    <mergeCell ref="Q107:R107"/>
    <mergeCell ref="S107:T107"/>
    <mergeCell ref="W107:X107"/>
    <mergeCell ref="B99:B102"/>
    <mergeCell ref="C99:D99"/>
    <mergeCell ref="E99:F99"/>
    <mergeCell ref="G99:H99"/>
    <mergeCell ref="I99:J99"/>
    <mergeCell ref="K99:L99"/>
    <mergeCell ref="M99:N99"/>
    <mergeCell ref="C100:D100"/>
    <mergeCell ref="E100:F100"/>
    <mergeCell ref="G100:H100"/>
    <mergeCell ref="I100:J100"/>
    <mergeCell ref="K100:L100"/>
    <mergeCell ref="M100:N100"/>
    <mergeCell ref="C101:D101"/>
    <mergeCell ref="E101:F101"/>
    <mergeCell ref="G101:H101"/>
    <mergeCell ref="I101:J101"/>
    <mergeCell ref="K101:L101"/>
    <mergeCell ref="M101:N101"/>
    <mergeCell ref="C102:D102"/>
    <mergeCell ref="E102:F102"/>
    <mergeCell ref="G102:H102"/>
    <mergeCell ref="I102:J102"/>
    <mergeCell ref="K102:L102"/>
    <mergeCell ref="M102:N102"/>
    <mergeCell ref="K93:L93"/>
    <mergeCell ref="M93:N93"/>
    <mergeCell ref="C94:D94"/>
    <mergeCell ref="E94:F94"/>
    <mergeCell ref="G94:H94"/>
    <mergeCell ref="I94:J94"/>
    <mergeCell ref="K94:L94"/>
    <mergeCell ref="M94:N94"/>
    <mergeCell ref="I97:J97"/>
    <mergeCell ref="K97:L97"/>
    <mergeCell ref="M97:N97"/>
    <mergeCell ref="C98:D98"/>
    <mergeCell ref="E98:F98"/>
    <mergeCell ref="G98:H98"/>
    <mergeCell ref="I98:J98"/>
    <mergeCell ref="K98:L98"/>
    <mergeCell ref="M98:N98"/>
    <mergeCell ref="B95:B98"/>
    <mergeCell ref="C95:D95"/>
    <mergeCell ref="E95:F95"/>
    <mergeCell ref="G95:H95"/>
    <mergeCell ref="I95:J95"/>
    <mergeCell ref="K95:L95"/>
    <mergeCell ref="M95:N95"/>
    <mergeCell ref="C96:D96"/>
    <mergeCell ref="E96:F96"/>
    <mergeCell ref="G96:H96"/>
    <mergeCell ref="I96:J96"/>
    <mergeCell ref="K96:L96"/>
    <mergeCell ref="M96:N96"/>
    <mergeCell ref="C97:D97"/>
    <mergeCell ref="E97:F97"/>
    <mergeCell ref="G97:H97"/>
    <mergeCell ref="B88:D88"/>
    <mergeCell ref="C90:D90"/>
    <mergeCell ref="E90:F90"/>
    <mergeCell ref="G90:H90"/>
    <mergeCell ref="I90:J90"/>
    <mergeCell ref="K90:L90"/>
    <mergeCell ref="M90:N90"/>
    <mergeCell ref="B91:B94"/>
    <mergeCell ref="C91:D91"/>
    <mergeCell ref="E91:F91"/>
    <mergeCell ref="G91:H91"/>
    <mergeCell ref="I91:J91"/>
    <mergeCell ref="K91:L91"/>
    <mergeCell ref="M91:N91"/>
    <mergeCell ref="C92:D92"/>
    <mergeCell ref="E92:F92"/>
    <mergeCell ref="G92:H92"/>
    <mergeCell ref="I92:J92"/>
    <mergeCell ref="K92:L92"/>
    <mergeCell ref="M92:N92"/>
    <mergeCell ref="C93:D93"/>
    <mergeCell ref="E93:F93"/>
    <mergeCell ref="G93:H93"/>
    <mergeCell ref="I93:J93"/>
    <mergeCell ref="C44:D44"/>
    <mergeCell ref="E44:H44"/>
    <mergeCell ref="I44:M44"/>
    <mergeCell ref="N44:P44"/>
    <mergeCell ref="B86:T86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7:D77"/>
    <mergeCell ref="C78:D78"/>
    <mergeCell ref="C79:D79"/>
    <mergeCell ref="I81:J81"/>
    <mergeCell ref="I82:J82"/>
    <mergeCell ref="E77:H77"/>
    <mergeCell ref="E78:H78"/>
    <mergeCell ref="C41:D41"/>
    <mergeCell ref="E41:H41"/>
    <mergeCell ref="I41:M41"/>
    <mergeCell ref="N41:P41"/>
    <mergeCell ref="C42:D42"/>
    <mergeCell ref="E42:H42"/>
    <mergeCell ref="I42:M42"/>
    <mergeCell ref="N42:P42"/>
    <mergeCell ref="C43:D43"/>
    <mergeCell ref="E43:H43"/>
    <mergeCell ref="I43:M43"/>
    <mergeCell ref="N43:P43"/>
    <mergeCell ref="B9:T9"/>
    <mergeCell ref="C52:D52"/>
    <mergeCell ref="C53:D53"/>
    <mergeCell ref="C54:D54"/>
    <mergeCell ref="C55:D55"/>
    <mergeCell ref="C56:D56"/>
    <mergeCell ref="C31:D31"/>
    <mergeCell ref="C32:D32"/>
    <mergeCell ref="C33:D33"/>
    <mergeCell ref="C34:D34"/>
    <mergeCell ref="C35:D35"/>
    <mergeCell ref="C40:D40"/>
    <mergeCell ref="E40:H40"/>
    <mergeCell ref="I53:J53"/>
    <mergeCell ref="G54:H54"/>
    <mergeCell ref="I54:J54"/>
    <mergeCell ref="E52:F52"/>
    <mergeCell ref="E54:F54"/>
    <mergeCell ref="E53:F53"/>
    <mergeCell ref="G53:H53"/>
    <mergeCell ref="B27:C27"/>
    <mergeCell ref="I31:M31"/>
    <mergeCell ref="I32:M32"/>
    <mergeCell ref="I33:M33"/>
    <mergeCell ref="E79:H79"/>
    <mergeCell ref="E80:H80"/>
    <mergeCell ref="E81:H81"/>
    <mergeCell ref="E82:H82"/>
    <mergeCell ref="Q77:R77"/>
    <mergeCell ref="K77:L77"/>
    <mergeCell ref="M77:N77"/>
    <mergeCell ref="M79:N79"/>
    <mergeCell ref="O78:P78"/>
    <mergeCell ref="Q78:R78"/>
    <mergeCell ref="C80:D80"/>
    <mergeCell ref="C81:D81"/>
    <mergeCell ref="I77:J77"/>
    <mergeCell ref="I78:J78"/>
    <mergeCell ref="I79:J79"/>
    <mergeCell ref="I80:J80"/>
    <mergeCell ref="AC80:AD80"/>
    <mergeCell ref="Y82:AB82"/>
    <mergeCell ref="Y77:AB77"/>
    <mergeCell ref="K80:L80"/>
    <mergeCell ref="M80:N80"/>
    <mergeCell ref="K81:L81"/>
    <mergeCell ref="M81:N81"/>
    <mergeCell ref="K82:L82"/>
    <mergeCell ref="M82:N82"/>
    <mergeCell ref="K79:L79"/>
    <mergeCell ref="C82:D82"/>
    <mergeCell ref="Y81:AB81"/>
    <mergeCell ref="W79:X79"/>
    <mergeCell ref="W80:X80"/>
    <mergeCell ref="W81:X81"/>
    <mergeCell ref="AC81:AD81"/>
    <mergeCell ref="S78:T78"/>
    <mergeCell ref="O77:P77"/>
    <mergeCell ref="G52:H52"/>
    <mergeCell ref="E35:H35"/>
    <mergeCell ref="D12:E12"/>
    <mergeCell ref="D20:F20"/>
    <mergeCell ref="N31:P31"/>
    <mergeCell ref="N32:P32"/>
    <mergeCell ref="N33:P33"/>
    <mergeCell ref="N34:P34"/>
    <mergeCell ref="I52:J52"/>
    <mergeCell ref="K52:L52"/>
    <mergeCell ref="E31:H31"/>
    <mergeCell ref="E32:H32"/>
    <mergeCell ref="E33:H33"/>
    <mergeCell ref="M52:N52"/>
    <mergeCell ref="B50:D50"/>
    <mergeCell ref="N40:P40"/>
    <mergeCell ref="B24:C24"/>
    <mergeCell ref="B48:T48"/>
    <mergeCell ref="C36:D36"/>
    <mergeCell ref="E36:H36"/>
    <mergeCell ref="I36:M36"/>
    <mergeCell ref="N36:P36"/>
    <mergeCell ref="E14:F14"/>
    <mergeCell ref="E16:F16"/>
    <mergeCell ref="E55:F55"/>
    <mergeCell ref="G55:H55"/>
    <mergeCell ref="I55:J55"/>
    <mergeCell ref="K55:L55"/>
    <mergeCell ref="B53:B56"/>
    <mergeCell ref="B57:B60"/>
    <mergeCell ref="E58:F58"/>
    <mergeCell ref="E59:F59"/>
    <mergeCell ref="E56:F56"/>
    <mergeCell ref="G56:H56"/>
    <mergeCell ref="I56:J56"/>
    <mergeCell ref="K56:L56"/>
    <mergeCell ref="E57:F57"/>
    <mergeCell ref="E60:F60"/>
    <mergeCell ref="G60:H60"/>
    <mergeCell ref="I60:J60"/>
    <mergeCell ref="K60:L60"/>
    <mergeCell ref="M60:N60"/>
    <mergeCell ref="I34:M34"/>
    <mergeCell ref="I35:M35"/>
    <mergeCell ref="I40:M40"/>
    <mergeCell ref="M57:N57"/>
    <mergeCell ref="M55:N55"/>
    <mergeCell ref="G59:H59"/>
    <mergeCell ref="I59:J59"/>
    <mergeCell ref="K59:L59"/>
    <mergeCell ref="M59:N59"/>
    <mergeCell ref="G58:H58"/>
    <mergeCell ref="I58:J58"/>
    <mergeCell ref="K58:L58"/>
    <mergeCell ref="M58:N58"/>
    <mergeCell ref="K53:L53"/>
    <mergeCell ref="M53:N53"/>
    <mergeCell ref="M56:N56"/>
    <mergeCell ref="K54:L54"/>
    <mergeCell ref="M54:N54"/>
    <mergeCell ref="N35:P35"/>
    <mergeCell ref="G57:H57"/>
    <mergeCell ref="I57:J57"/>
    <mergeCell ref="K57:L57"/>
    <mergeCell ref="E34:H34"/>
    <mergeCell ref="E62:F62"/>
    <mergeCell ref="G62:H62"/>
    <mergeCell ref="I62:J62"/>
    <mergeCell ref="K62:L62"/>
    <mergeCell ref="M62:N62"/>
    <mergeCell ref="E61:F61"/>
    <mergeCell ref="G61:H61"/>
    <mergeCell ref="I61:J61"/>
    <mergeCell ref="K61:L61"/>
    <mergeCell ref="M61:N61"/>
    <mergeCell ref="M65:N65"/>
    <mergeCell ref="E64:F64"/>
    <mergeCell ref="G64:H64"/>
    <mergeCell ref="I64:J64"/>
    <mergeCell ref="K64:L64"/>
    <mergeCell ref="M64:N64"/>
    <mergeCell ref="E63:F63"/>
    <mergeCell ref="G63:H63"/>
    <mergeCell ref="I63:J63"/>
    <mergeCell ref="K63:L63"/>
    <mergeCell ref="M63:N63"/>
    <mergeCell ref="C69:D69"/>
    <mergeCell ref="C70:D70"/>
    <mergeCell ref="C71:D71"/>
    <mergeCell ref="C72:D72"/>
    <mergeCell ref="I72:J72"/>
    <mergeCell ref="K72:L72"/>
    <mergeCell ref="E65:F65"/>
    <mergeCell ref="G65:H65"/>
    <mergeCell ref="I65:J65"/>
    <mergeCell ref="K65:L65"/>
    <mergeCell ref="M69:N69"/>
    <mergeCell ref="E68:F68"/>
    <mergeCell ref="G68:H68"/>
    <mergeCell ref="I68:J68"/>
    <mergeCell ref="K68:L68"/>
    <mergeCell ref="M66:N66"/>
    <mergeCell ref="E67:F67"/>
    <mergeCell ref="G67:H67"/>
    <mergeCell ref="I67:J67"/>
    <mergeCell ref="K67:L67"/>
    <mergeCell ref="M67:N67"/>
    <mergeCell ref="E66:F66"/>
    <mergeCell ref="G66:H66"/>
    <mergeCell ref="I66:J66"/>
    <mergeCell ref="K66:L66"/>
    <mergeCell ref="M72:N72"/>
    <mergeCell ref="B61:B64"/>
    <mergeCell ref="B65:B68"/>
    <mergeCell ref="B69:B72"/>
    <mergeCell ref="E72:F72"/>
    <mergeCell ref="G72:H72"/>
    <mergeCell ref="K78:L78"/>
    <mergeCell ref="M78:N78"/>
    <mergeCell ref="M70:N70"/>
    <mergeCell ref="E71:F71"/>
    <mergeCell ref="G71:H71"/>
    <mergeCell ref="I71:J71"/>
    <mergeCell ref="K71:L71"/>
    <mergeCell ref="M71:N71"/>
    <mergeCell ref="E70:F70"/>
    <mergeCell ref="G70:H70"/>
    <mergeCell ref="I70:J70"/>
    <mergeCell ref="K70:L70"/>
    <mergeCell ref="M68:N68"/>
    <mergeCell ref="E69:F69"/>
    <mergeCell ref="G69:H69"/>
    <mergeCell ref="I69:J69"/>
    <mergeCell ref="K69:L69"/>
    <mergeCell ref="B75:C75"/>
    <mergeCell ref="AE82:AF82"/>
    <mergeCell ref="S82:T82"/>
    <mergeCell ref="AM77:AN77"/>
    <mergeCell ref="AM78:AN78"/>
    <mergeCell ref="S81:T81"/>
    <mergeCell ref="O79:P79"/>
    <mergeCell ref="Q79:R79"/>
    <mergeCell ref="S79:T79"/>
    <mergeCell ref="O80:P80"/>
    <mergeCell ref="S80:T80"/>
    <mergeCell ref="O81:P81"/>
    <mergeCell ref="Q81:R81"/>
    <mergeCell ref="O82:P82"/>
    <mergeCell ref="Q80:R80"/>
    <mergeCell ref="AE80:AF80"/>
    <mergeCell ref="AG80:AH80"/>
    <mergeCell ref="AI80:AJ80"/>
    <mergeCell ref="AI79:AJ79"/>
    <mergeCell ref="Q82:R82"/>
    <mergeCell ref="Y79:AB79"/>
    <mergeCell ref="Y80:AB80"/>
    <mergeCell ref="W82:X82"/>
    <mergeCell ref="S77:T77"/>
    <mergeCell ref="AM80:AN80"/>
    <mergeCell ref="AM134:AN134"/>
    <mergeCell ref="W134:X134"/>
    <mergeCell ref="Y134:AB134"/>
    <mergeCell ref="AC134:AD134"/>
    <mergeCell ref="AE134:AF134"/>
    <mergeCell ref="AG134:AH134"/>
    <mergeCell ref="AI134:AJ134"/>
    <mergeCell ref="AK134:AL134"/>
    <mergeCell ref="C134:D134"/>
    <mergeCell ref="E134:H134"/>
    <mergeCell ref="I134:J134"/>
    <mergeCell ref="K134:L134"/>
    <mergeCell ref="M134:N134"/>
    <mergeCell ref="O134:P134"/>
    <mergeCell ref="Q134:R134"/>
    <mergeCell ref="S134:T134"/>
    <mergeCell ref="AM81:AN81"/>
    <mergeCell ref="AM82:AN82"/>
    <mergeCell ref="AK77:AL77"/>
    <mergeCell ref="AK80:AL80"/>
    <mergeCell ref="AK81:AL81"/>
    <mergeCell ref="AK82:AL82"/>
    <mergeCell ref="AI81:AJ81"/>
    <mergeCell ref="AI78:AJ78"/>
    <mergeCell ref="AK78:AL78"/>
    <mergeCell ref="AM79:AN79"/>
    <mergeCell ref="AI77:AJ77"/>
    <mergeCell ref="AK79:AL79"/>
    <mergeCell ref="AI82:AJ82"/>
    <mergeCell ref="B116:L116"/>
    <mergeCell ref="AG81:AH81"/>
    <mergeCell ref="AC78:AD78"/>
    <mergeCell ref="AE81:AF81"/>
    <mergeCell ref="V13:AI13"/>
    <mergeCell ref="V6:AG11"/>
    <mergeCell ref="V15:AG16"/>
    <mergeCell ref="V19:AG20"/>
    <mergeCell ref="V21:AG22"/>
    <mergeCell ref="V23:AG24"/>
    <mergeCell ref="Y78:AB78"/>
    <mergeCell ref="W77:X77"/>
    <mergeCell ref="W78:X78"/>
    <mergeCell ref="V75:W75"/>
    <mergeCell ref="AE78:AF78"/>
    <mergeCell ref="AG78:AH78"/>
    <mergeCell ref="AC77:AD77"/>
    <mergeCell ref="AE77:AF77"/>
    <mergeCell ref="AG77:AH77"/>
    <mergeCell ref="AC79:AD79"/>
    <mergeCell ref="AE79:AF79"/>
    <mergeCell ref="AG79:AH79"/>
    <mergeCell ref="AG82:AH82"/>
    <mergeCell ref="AC82:AD82"/>
  </mergeCells>
  <conditionalFormatting sqref="V78:V82">
    <cfRule type="expression" priority="53" dxfId="2" stopIfTrue="1">
      <formula>ISERROR(V78)</formula>
    </cfRule>
  </conditionalFormatting>
  <conditionalFormatting sqref="C78">
    <cfRule type="cellIs" priority="54" dxfId="2" operator="equal" stopIfTrue="1">
      <formula>#N/A</formula>
    </cfRule>
  </conditionalFormatting>
  <conditionalFormatting sqref="C79:C82">
    <cfRule type="cellIs" priority="52" dxfId="2" operator="equal" stopIfTrue="1">
      <formula>#N/A</formula>
    </cfRule>
  </conditionalFormatting>
  <conditionalFormatting sqref="K53:L72 J119:K120">
    <cfRule type="expression" priority="50" dxfId="1">
      <formula>$D$24=2</formula>
    </cfRule>
    <cfRule type="expression" priority="51" dxfId="0">
      <formula>$D$24=1</formula>
    </cfRule>
  </conditionalFormatting>
  <conditionalFormatting sqref="O78:P82">
    <cfRule type="expression" priority="48" dxfId="1">
      <formula>$D$24=2</formula>
    </cfRule>
    <cfRule type="expression" priority="49" dxfId="0">
      <formula>$D$24=1</formula>
    </cfRule>
  </conditionalFormatting>
  <conditionalFormatting sqref="Q78:R82">
    <cfRule type="expression" priority="46" dxfId="1">
      <formula>$D$24=2</formula>
    </cfRule>
    <cfRule type="expression" priority="47" dxfId="0">
      <formula>$D$24=1</formula>
    </cfRule>
  </conditionalFormatting>
  <conditionalFormatting sqref="AI78:AJ82">
    <cfRule type="expression" priority="44" dxfId="1">
      <formula>$D$24=2</formula>
    </cfRule>
    <cfRule type="expression" priority="45" dxfId="0">
      <formula>$D$24=1</formula>
    </cfRule>
  </conditionalFormatting>
  <conditionalFormatting sqref="AK78:AL82">
    <cfRule type="expression" priority="42" dxfId="1">
      <formula>$D$24=2</formula>
    </cfRule>
    <cfRule type="expression" priority="43" dxfId="0">
      <formula>$D$24=1</formula>
    </cfRule>
  </conditionalFormatting>
  <conditionalFormatting sqref="O108:P111">
    <cfRule type="expression" priority="20" dxfId="1">
      <formula>$D$24=2</formula>
    </cfRule>
    <cfRule type="expression" priority="21" dxfId="0">
      <formula>$D$24=1</formula>
    </cfRule>
  </conditionalFormatting>
  <conditionalFormatting sqref="Q108:R111">
    <cfRule type="expression" priority="18" dxfId="1">
      <formula>$D$24=2</formula>
    </cfRule>
    <cfRule type="expression" priority="19" dxfId="0">
      <formula>$D$24=1</formula>
    </cfRule>
  </conditionalFormatting>
  <conditionalFormatting sqref="K91:L102">
    <cfRule type="expression" priority="25" dxfId="1">
      <formula>$D$24=2</formula>
    </cfRule>
    <cfRule type="expression" priority="26" dxfId="0">
      <formula>$D$24=1</formula>
    </cfRule>
  </conditionalFormatting>
  <conditionalFormatting sqref="V108:V111">
    <cfRule type="expression" priority="23" dxfId="2" stopIfTrue="1">
      <formula>ISERROR(V108)</formula>
    </cfRule>
  </conditionalFormatting>
  <conditionalFormatting sqref="C108">
    <cfRule type="cellIs" priority="24" dxfId="2" operator="equal" stopIfTrue="1">
      <formula>#N/A</formula>
    </cfRule>
  </conditionalFormatting>
  <conditionalFormatting sqref="C109:C111">
    <cfRule type="cellIs" priority="22" dxfId="2" operator="equal" stopIfTrue="1">
      <formula>#N/A</formula>
    </cfRule>
  </conditionalFormatting>
  <conditionalFormatting sqref="AI108:AJ111">
    <cfRule type="expression" priority="16" dxfId="1">
      <formula>$D$24=2</formula>
    </cfRule>
    <cfRule type="expression" priority="17" dxfId="0">
      <formula>$D$24=1</formula>
    </cfRule>
  </conditionalFormatting>
  <conditionalFormatting sqref="AK108:AL111">
    <cfRule type="expression" priority="14" dxfId="1">
      <formula>$D$24=2</formula>
    </cfRule>
    <cfRule type="expression" priority="15" dxfId="0">
      <formula>$D$24=1</formula>
    </cfRule>
  </conditionalFormatting>
  <conditionalFormatting sqref="AK126:AL134 V126:V134">
    <cfRule type="expression" priority="12" dxfId="2" stopIfTrue="1">
      <formula>ISERROR(V126)</formula>
    </cfRule>
  </conditionalFormatting>
  <conditionalFormatting sqref="C126:C134">
    <cfRule type="cellIs" priority="13" dxfId="2" operator="equal" stopIfTrue="1">
      <formula>#N/A</formula>
    </cfRule>
  </conditionalFormatting>
  <conditionalFormatting sqref="O126:R134">
    <cfRule type="expression" priority="6" dxfId="1">
      <formula>$D$24=2</formula>
    </cfRule>
    <cfRule type="expression" priority="7" dxfId="0">
      <formula>$D$24=1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9" r:id="rId5"/>
  <headerFooter alignWithMargins="0">
    <oddFooter>&amp;R&amp;8&amp;P/&amp;N</oddFooter>
  </headerFooter>
  <rowBreaks count="3" manualBreakCount="3">
    <brk id="44" max="16383" man="1"/>
    <brk id="82" max="16383" man="1"/>
    <brk id="111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A1">
      <selection activeCell="C17" sqref="C17"/>
    </sheetView>
  </sheetViews>
  <sheetFormatPr defaultColWidth="11.421875" defaultRowHeight="12.75"/>
  <sheetData>
    <row r="1" spans="1:10" ht="12.75">
      <c r="A1" s="6" t="s">
        <v>39</v>
      </c>
      <c r="B1">
        <v>1</v>
      </c>
      <c r="C1">
        <f>Tabelle!V53</f>
        <v>0</v>
      </c>
      <c r="D1">
        <f>Tabelle!W53</f>
        <v>0</v>
      </c>
      <c r="E1">
        <f>Tabelle!X53</f>
        <v>0</v>
      </c>
      <c r="F1">
        <f>Tabelle!Y53</f>
        <v>0</v>
      </c>
      <c r="G1">
        <f>Tabelle!Z53</f>
        <v>0</v>
      </c>
      <c r="H1" t="str">
        <f>Tabelle!AA53</f>
        <v/>
      </c>
      <c r="I1">
        <f>Tabelle!AB53</f>
        <v>0</v>
      </c>
      <c r="J1">
        <f>Tabelle!AC53</f>
        <v>0</v>
      </c>
    </row>
    <row r="2" spans="1:10" ht="12.75">
      <c r="A2" s="6" t="s">
        <v>39</v>
      </c>
      <c r="B2">
        <v>2</v>
      </c>
      <c r="C2">
        <f>Tabelle!V55</f>
        <v>0</v>
      </c>
      <c r="D2">
        <f>Tabelle!W55</f>
        <v>0</v>
      </c>
      <c r="E2">
        <f>Tabelle!X55</f>
        <v>0</v>
      </c>
      <c r="F2">
        <f>Tabelle!Y55</f>
        <v>0</v>
      </c>
      <c r="G2">
        <f>Tabelle!Z55</f>
        <v>0</v>
      </c>
      <c r="H2" t="str">
        <f>Tabelle!AA55</f>
        <v/>
      </c>
      <c r="I2">
        <f>Tabelle!AB55</f>
        <v>0</v>
      </c>
      <c r="J2">
        <f>Tabelle!AC55</f>
        <v>0</v>
      </c>
    </row>
    <row r="3" spans="1:10" ht="12.75">
      <c r="A3" s="6" t="s">
        <v>39</v>
      </c>
      <c r="B3">
        <v>3</v>
      </c>
      <c r="C3">
        <f>Tabelle!V57</f>
        <v>0</v>
      </c>
      <c r="D3">
        <f>Tabelle!W57</f>
        <v>0</v>
      </c>
      <c r="E3">
        <f>Tabelle!X57</f>
        <v>0</v>
      </c>
      <c r="F3">
        <f>Tabelle!Y57</f>
        <v>0</v>
      </c>
      <c r="G3">
        <f>Tabelle!Z57</f>
        <v>0</v>
      </c>
      <c r="H3" t="str">
        <f>Tabelle!AA57</f>
        <v/>
      </c>
      <c r="I3">
        <f>Tabelle!AB57</f>
        <v>0</v>
      </c>
      <c r="J3">
        <f>Tabelle!AC57</f>
        <v>0</v>
      </c>
    </row>
    <row r="4" spans="1:10" ht="12.75">
      <c r="A4" s="6" t="s">
        <v>39</v>
      </c>
      <c r="B4">
        <v>4</v>
      </c>
      <c r="C4">
        <f>Tabelle!V59</f>
        <v>0</v>
      </c>
      <c r="D4">
        <f>Tabelle!W59</f>
        <v>0</v>
      </c>
      <c r="E4">
        <f>Tabelle!X59</f>
        <v>0</v>
      </c>
      <c r="F4">
        <f>Tabelle!Y59</f>
        <v>0</v>
      </c>
      <c r="G4">
        <f>Tabelle!Z59</f>
        <v>0</v>
      </c>
      <c r="H4" t="str">
        <f>Tabelle!AA59</f>
        <v/>
      </c>
      <c r="I4">
        <f>Tabelle!AB59</f>
        <v>0</v>
      </c>
      <c r="J4">
        <f>Tabelle!AC59</f>
        <v>0</v>
      </c>
    </row>
    <row r="5" spans="1:10" ht="12.75">
      <c r="A5" s="6" t="s">
        <v>39</v>
      </c>
      <c r="B5">
        <v>5</v>
      </c>
      <c r="C5">
        <f>Tabelle!V61</f>
        <v>0</v>
      </c>
      <c r="D5">
        <f>Tabelle!W61</f>
        <v>0</v>
      </c>
      <c r="E5">
        <f>Tabelle!X61</f>
        <v>0</v>
      </c>
      <c r="F5">
        <f>Tabelle!Y61</f>
        <v>0</v>
      </c>
      <c r="G5">
        <f>Tabelle!Z61</f>
        <v>0</v>
      </c>
      <c r="H5" t="str">
        <f>Tabelle!AA61</f>
        <v/>
      </c>
      <c r="I5">
        <f>Tabelle!AB61</f>
        <v>0</v>
      </c>
      <c r="J5">
        <f>Tabelle!AC61</f>
        <v>0</v>
      </c>
    </row>
    <row r="6" spans="1:10" ht="12.75">
      <c r="A6" s="6" t="s">
        <v>39</v>
      </c>
      <c r="B6">
        <v>6</v>
      </c>
      <c r="C6">
        <f>Tabelle!V63</f>
        <v>0</v>
      </c>
      <c r="D6">
        <f>Tabelle!W63</f>
        <v>0</v>
      </c>
      <c r="E6">
        <f>Tabelle!X63</f>
        <v>0</v>
      </c>
      <c r="F6">
        <f>Tabelle!Y63</f>
        <v>0</v>
      </c>
      <c r="G6">
        <f>Tabelle!Z63</f>
        <v>0</v>
      </c>
      <c r="H6" t="str">
        <f>Tabelle!AA63</f>
        <v/>
      </c>
      <c r="I6">
        <f>Tabelle!AB63</f>
        <v>0</v>
      </c>
      <c r="J6">
        <f>Tabelle!AC63</f>
        <v>0</v>
      </c>
    </row>
    <row r="7" spans="1:10" ht="12.75">
      <c r="A7" s="6" t="s">
        <v>39</v>
      </c>
      <c r="B7">
        <v>7</v>
      </c>
      <c r="C7">
        <f>Tabelle!V65</f>
        <v>0</v>
      </c>
      <c r="D7">
        <f>Tabelle!W65</f>
        <v>0</v>
      </c>
      <c r="E7">
        <f>Tabelle!X65</f>
        <v>0</v>
      </c>
      <c r="F7">
        <f>Tabelle!Y65</f>
        <v>0</v>
      </c>
      <c r="G7">
        <f>Tabelle!Z65</f>
        <v>0</v>
      </c>
      <c r="H7" t="str">
        <f>Tabelle!AA65</f>
        <v/>
      </c>
      <c r="I7">
        <f>Tabelle!AB65</f>
        <v>0</v>
      </c>
      <c r="J7">
        <f>Tabelle!AC65</f>
        <v>0</v>
      </c>
    </row>
    <row r="8" spans="1:10" ht="12.75">
      <c r="A8" s="6" t="s">
        <v>39</v>
      </c>
      <c r="B8">
        <v>8</v>
      </c>
      <c r="C8">
        <f>Tabelle!V67</f>
        <v>0</v>
      </c>
      <c r="D8">
        <f>Tabelle!W67</f>
        <v>0</v>
      </c>
      <c r="E8">
        <f>Tabelle!X67</f>
        <v>0</v>
      </c>
      <c r="F8">
        <f>Tabelle!Y67</f>
        <v>0</v>
      </c>
      <c r="G8">
        <f>Tabelle!Z67</f>
        <v>0</v>
      </c>
      <c r="H8" t="str">
        <f>Tabelle!AA67</f>
        <v/>
      </c>
      <c r="I8">
        <f>Tabelle!AB67</f>
        <v>0</v>
      </c>
      <c r="J8">
        <f>Tabelle!AC67</f>
        <v>0</v>
      </c>
    </row>
    <row r="9" spans="1:10" ht="12.75">
      <c r="A9" s="6" t="s">
        <v>39</v>
      </c>
      <c r="B9">
        <v>9</v>
      </c>
      <c r="C9">
        <f>Tabelle!V69</f>
        <v>0</v>
      </c>
      <c r="D9">
        <f>Tabelle!W69</f>
        <v>0</v>
      </c>
      <c r="E9">
        <f>Tabelle!X69</f>
        <v>0</v>
      </c>
      <c r="F9">
        <f>Tabelle!Y69</f>
        <v>0</v>
      </c>
      <c r="G9">
        <f>Tabelle!Z69</f>
        <v>0</v>
      </c>
      <c r="H9" t="str">
        <f>Tabelle!AA69</f>
        <v/>
      </c>
      <c r="I9">
        <f>Tabelle!AB69</f>
        <v>0</v>
      </c>
      <c r="J9">
        <f>Tabelle!AC69</f>
        <v>0</v>
      </c>
    </row>
    <row r="10" spans="1:10" ht="12.75">
      <c r="A10" s="6" t="s">
        <v>39</v>
      </c>
      <c r="B10">
        <v>10</v>
      </c>
      <c r="C10">
        <f>Tabelle!V71</f>
        <v>0</v>
      </c>
      <c r="D10">
        <f>Tabelle!W71</f>
        <v>0</v>
      </c>
      <c r="E10">
        <f>Tabelle!X71</f>
        <v>0</v>
      </c>
      <c r="F10">
        <f>Tabelle!Y71</f>
        <v>0</v>
      </c>
      <c r="G10">
        <f>Tabelle!Z71</f>
        <v>0</v>
      </c>
      <c r="H10" t="str">
        <f>Tabelle!AA71</f>
        <v/>
      </c>
      <c r="I10">
        <f>Tabelle!AB71</f>
        <v>0</v>
      </c>
      <c r="J10">
        <f>Tabelle!AC71</f>
        <v>0</v>
      </c>
    </row>
    <row r="11" spans="1:10" ht="12.75">
      <c r="A11" s="6" t="s">
        <v>40</v>
      </c>
      <c r="B11">
        <v>11</v>
      </c>
      <c r="C11">
        <f>Tabelle!V91</f>
        <v>0</v>
      </c>
      <c r="D11">
        <f>Tabelle!W91</f>
        <v>0</v>
      </c>
      <c r="E11">
        <f>Tabelle!X91</f>
        <v>0</v>
      </c>
      <c r="F11">
        <f>Tabelle!Y91</f>
        <v>0</v>
      </c>
      <c r="G11">
        <f>Tabelle!Z91</f>
        <v>0</v>
      </c>
      <c r="H11" t="str">
        <f>Tabelle!AA91</f>
        <v/>
      </c>
      <c r="I11" s="51">
        <f>Tabelle!AB91</f>
        <v>0</v>
      </c>
      <c r="J11" s="51">
        <f>Tabelle!AC91</f>
        <v>0</v>
      </c>
    </row>
    <row r="12" spans="1:10" ht="12.75">
      <c r="A12" s="6" t="s">
        <v>40</v>
      </c>
      <c r="B12">
        <v>12</v>
      </c>
      <c r="C12">
        <f>Tabelle!V93</f>
        <v>0</v>
      </c>
      <c r="D12">
        <f>Tabelle!W93</f>
        <v>0</v>
      </c>
      <c r="E12">
        <f>Tabelle!X93</f>
        <v>0</v>
      </c>
      <c r="F12">
        <f>Tabelle!Y93</f>
        <v>0</v>
      </c>
      <c r="G12">
        <f>Tabelle!Z93</f>
        <v>0</v>
      </c>
      <c r="H12" t="str">
        <f>Tabelle!AA93</f>
        <v/>
      </c>
      <c r="I12">
        <f>Tabelle!AB93</f>
        <v>0</v>
      </c>
      <c r="J12">
        <f>Tabelle!AC93</f>
        <v>0</v>
      </c>
    </row>
    <row r="13" spans="1:10" ht="12.75">
      <c r="A13" s="6" t="s">
        <v>40</v>
      </c>
      <c r="B13">
        <v>13</v>
      </c>
      <c r="C13">
        <f>Tabelle!V95</f>
        <v>0</v>
      </c>
      <c r="D13">
        <f>Tabelle!W95</f>
        <v>0</v>
      </c>
      <c r="E13">
        <f>Tabelle!X95</f>
        <v>0</v>
      </c>
      <c r="F13">
        <f>Tabelle!Y95</f>
        <v>0</v>
      </c>
      <c r="G13">
        <f>Tabelle!Z95</f>
        <v>0</v>
      </c>
      <c r="H13" t="str">
        <f>Tabelle!AA95</f>
        <v/>
      </c>
      <c r="I13">
        <f>Tabelle!AB95</f>
        <v>0</v>
      </c>
      <c r="J13">
        <f>Tabelle!AC95</f>
        <v>0</v>
      </c>
    </row>
    <row r="14" spans="1:10" ht="12.75">
      <c r="A14" s="6" t="s">
        <v>40</v>
      </c>
      <c r="B14">
        <v>14</v>
      </c>
      <c r="C14">
        <f>Tabelle!V97</f>
        <v>0</v>
      </c>
      <c r="D14">
        <f>Tabelle!W97</f>
        <v>0</v>
      </c>
      <c r="E14">
        <f>Tabelle!X97</f>
        <v>0</v>
      </c>
      <c r="F14">
        <f>Tabelle!Y97</f>
        <v>0</v>
      </c>
      <c r="G14">
        <f>Tabelle!Z97</f>
        <v>0</v>
      </c>
      <c r="H14" t="str">
        <f>Tabelle!AA97</f>
        <v/>
      </c>
      <c r="I14">
        <f>Tabelle!AB97</f>
        <v>0</v>
      </c>
      <c r="J14">
        <f>Tabelle!AC97</f>
        <v>0</v>
      </c>
    </row>
    <row r="15" spans="1:10" ht="12.75">
      <c r="A15" s="6" t="s">
        <v>40</v>
      </c>
      <c r="B15">
        <v>15</v>
      </c>
      <c r="C15">
        <f>Tabelle!V99</f>
        <v>0</v>
      </c>
      <c r="D15">
        <f>Tabelle!W99</f>
        <v>0</v>
      </c>
      <c r="E15">
        <f>Tabelle!X99</f>
        <v>0</v>
      </c>
      <c r="F15">
        <f>Tabelle!Y99</f>
        <v>0</v>
      </c>
      <c r="G15">
        <f>Tabelle!Z99</f>
        <v>0</v>
      </c>
      <c r="H15" t="str">
        <f>Tabelle!AA99</f>
        <v/>
      </c>
      <c r="I15">
        <f>Tabelle!AB99</f>
        <v>0</v>
      </c>
      <c r="J15">
        <f>Tabelle!AC99</f>
        <v>0</v>
      </c>
    </row>
    <row r="16" spans="1:10" ht="12.75">
      <c r="A16" s="6" t="s">
        <v>40</v>
      </c>
      <c r="B16">
        <v>16</v>
      </c>
      <c r="C16">
        <f>Tabelle!V101</f>
        <v>0</v>
      </c>
      <c r="D16">
        <f>Tabelle!W101</f>
        <v>0</v>
      </c>
      <c r="E16">
        <f>Tabelle!X101</f>
        <v>0</v>
      </c>
      <c r="F16">
        <f>Tabelle!Y101</f>
        <v>0</v>
      </c>
      <c r="G16">
        <f>Tabelle!Z101</f>
        <v>0</v>
      </c>
      <c r="H16" t="str">
        <f>Tabelle!AA101</f>
        <v/>
      </c>
      <c r="I16">
        <f>Tabelle!AB101</f>
        <v>0</v>
      </c>
      <c r="J16">
        <f>Tabelle!AC101</f>
        <v>0</v>
      </c>
    </row>
    <row r="17" spans="1:10" ht="12.75">
      <c r="A17" s="6" t="s">
        <v>41</v>
      </c>
      <c r="B17">
        <v>17</v>
      </c>
      <c r="C17" t="e">
        <f>Tabelle!V119</f>
        <v>#N/A</v>
      </c>
      <c r="D17" t="e">
        <f>Tabelle!W119</f>
        <v>#N/A</v>
      </c>
      <c r="E17">
        <f>Tabelle!X119</f>
        <v>0</v>
      </c>
      <c r="F17">
        <f>Tabelle!Y119</f>
        <v>0</v>
      </c>
      <c r="G17">
        <f>Tabelle!Z119</f>
        <v>0</v>
      </c>
      <c r="H17" t="str">
        <f>Tabelle!AA119</f>
        <v/>
      </c>
      <c r="I17">
        <f>Tabelle!AB119</f>
        <v>0</v>
      </c>
      <c r="J17">
        <f>Tabelle!AC119</f>
        <v>0</v>
      </c>
    </row>
  </sheetData>
  <sheetProtection password="CD87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Surfer</dc:creator>
  <cp:keywords/>
  <dc:description/>
  <cp:lastModifiedBy>Volker Schneider</cp:lastModifiedBy>
  <cp:lastPrinted>2021-11-11T14:56:29Z</cp:lastPrinted>
  <dcterms:created xsi:type="dcterms:W3CDTF">2013-12-22T19:30:03Z</dcterms:created>
  <dcterms:modified xsi:type="dcterms:W3CDTF">2021-11-20T14:49:05Z</dcterms:modified>
  <cp:category/>
  <cp:version/>
  <cp:contentType/>
  <cp:contentStatus/>
</cp:coreProperties>
</file>