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bookViews>
    <workbookView xWindow="600" yWindow="15" windowWidth="17595" windowHeight="8955" activeTab="1"/>
  </bookViews>
  <sheets>
    <sheet name="Anleitung" sheetId="3" r:id="rId1"/>
    <sheet name="Tabelle" sheetId="1" r:id="rId2"/>
    <sheet name="CSV" sheetId="2" r:id="rId3"/>
  </sheets>
  <definedNames>
    <definedName name="_xlnm.Print_Area" localSheetId="0">'Anleitung'!$A$1:$F$20</definedName>
    <definedName name="_xlnm.Print_Area" localSheetId="1">'Tabelle'!$B$1:$T$67</definedName>
    <definedName name="_xlnm.Print_Titles" localSheetId="1">'Tabelle'!$1:$9</definedName>
  </definedNames>
  <calcPr calcId="152511"/>
</workbook>
</file>

<file path=xl/comments2.xml><?xml version="1.0" encoding="utf-8"?>
<comments xmlns="http://schemas.openxmlformats.org/spreadsheetml/2006/main">
  <authors>
    <author> </author>
  </authors>
  <commentList>
    <comment ref="B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Landesmeisterschaft Freie Partie gr. Billard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2013/14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Format TT.MM.JJJJ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B7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Q7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</commentList>
</comments>
</file>

<file path=xl/sharedStrings.xml><?xml version="1.0" encoding="utf-8"?>
<sst xmlns="http://schemas.openxmlformats.org/spreadsheetml/2006/main" count="68" uniqueCount="47">
  <si>
    <t>Saison:</t>
  </si>
  <si>
    <t>Distanz: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</si>
  <si>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</si>
  <si>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</si>
  <si>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</si>
  <si>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</si>
  <si>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</si>
  <si>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</si>
  <si>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</si>
  <si>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</si>
  <si>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</si>
  <si>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</si>
  <si>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Spieler-Nr</t>
  </si>
  <si>
    <t>Bälle</t>
  </si>
  <si>
    <t>GD</t>
  </si>
  <si>
    <t>HS</t>
  </si>
  <si>
    <t>Aufn.</t>
  </si>
  <si>
    <t>Runde</t>
  </si>
  <si>
    <t>Rang</t>
  </si>
  <si>
    <t>BED</t>
  </si>
  <si>
    <t>Ermittlung Rang</t>
  </si>
  <si>
    <t>Ermittlung BED</t>
  </si>
  <si>
    <t>Partie-
Punkte</t>
  </si>
  <si>
    <t>Eingabe Meisterschaft und Disziplin</t>
  </si>
  <si>
    <t>Spielergebnisse:</t>
  </si>
  <si>
    <t>Rangliste:</t>
  </si>
  <si>
    <t>Zwischenstand: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</si>
  <si>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</si>
  <si>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</si>
  <si>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</si>
  <si>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</si>
  <si>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 xml:space="preserve"> eingeben. Auf die Distanz wird bei der Eingabe der Spielergebnisse zugegriffen um Fehleingaben zu erkennen. Solange die Spieldistanz nicht eingegeben ist erscheint die Meldung 
"&lt;-- bitte Spieldistanz eingeben"</t>
    </r>
  </si>
  <si>
    <r>
      <t xml:space="preserve">Vollständig ausfüllen </t>
    </r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</si>
  <si>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Ranglisten:</t>
  </si>
  <si>
    <t>Die Ranglisten werden erst angezeigt, wenn alle Spiele des Turniers gespielt sind. In der Tabelle unter der Rangliste kann der Zwischenstand abgelesen werden (nicht im Druckbereich).</t>
  </si>
  <si>
    <t>Druckbereich:</t>
  </si>
  <si>
    <t>Der Druckbereich ist eingestellt und umfasst 2 Seiten.</t>
  </si>
  <si>
    <t>Blatt CSV:</t>
  </si>
  <si>
    <t>Dient zum Ergebnisimport in die Billardarea und wird nicht bearbeitet.</t>
  </si>
  <si>
    <r>
      <t xml:space="preserve">Für eine Partie werden bei Spieler 1 </t>
    </r>
    <r>
      <rPr>
        <b/>
        <sz val="10"/>
        <rFont val="Arial"/>
        <family val="2"/>
      </rPr>
      <t>Bälle, 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von Spieler 2 automatisch eingetragen. Wird die Distanz überschritten, wird eine entsprechende Meldung angezeigt.</t>
    </r>
  </si>
  <si>
    <t>Sparte:</t>
  </si>
  <si>
    <t>Technik</t>
  </si>
  <si>
    <t>Dreiband</t>
  </si>
  <si>
    <t>Durch wählen der Sparte werden die GDs bei Auswahl von Technik (Freie Partie, Cadre oder Einband) auf 2 Nachkommastellen und bei Auswahl von Dreiband auf 3 Nachkommastellen gekürzt und angezeigt.</t>
  </si>
  <si>
    <t>Version 3</t>
  </si>
  <si>
    <t xml:space="preserve">getestet am </t>
  </si>
  <si>
    <t>CSV-Import in CC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</si>
</sst>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7" formatCode="0.00"/>
  </numFmts>
  <fonts count="1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66FF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Font="1"/>
    <xf numFmtId="2" fontId="0" fillId="0" borderId="0" xfId="0" applyNumberFormat="1"/>
    <xf numFmtId="1" fontId="0" fillId="0" borderId="0" xfId="0" applyNumberFormat="1" applyFo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1" fontId="0" fillId="0" borderId="0" xfId="0" applyNumberFormat="1"/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20">
      <alignment/>
      <protection/>
    </xf>
    <xf numFmtId="0" fontId="13" fillId="0" borderId="0" xfId="20" applyFont="1" applyAlignment="1">
      <alignment vertical="top"/>
      <protection/>
    </xf>
    <xf numFmtId="0" fontId="6" fillId="0" borderId="1" xfId="0" applyFont="1" applyBorder="1" applyAlignment="1">
      <alignment horizontal="center" vertical="center"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horizontal="left" vertical="top" wrapText="1"/>
      <protection/>
    </xf>
    <xf numFmtId="0" fontId="0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164" fontId="0" fillId="0" borderId="8" xfId="21" applyNumberFormat="1" applyFont="1" applyBorder="1" applyAlignment="1">
      <alignment horizontal="center" vertical="center"/>
    </xf>
    <xf numFmtId="164" fontId="0" fillId="0" borderId="9" xfId="2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0" fillId="0" borderId="10" xfId="21" applyNumberFormat="1" applyFont="1" applyBorder="1" applyAlignment="1">
      <alignment horizontal="center" vertical="center"/>
    </xf>
    <xf numFmtId="164" fontId="0" fillId="0" borderId="11" xfId="21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left" vertical="center"/>
    </xf>
    <xf numFmtId="164" fontId="0" fillId="0" borderId="12" xfId="21" applyNumberFormat="1" applyFont="1" applyBorder="1" applyAlignment="1">
      <alignment horizontal="center" vertical="center"/>
    </xf>
    <xf numFmtId="164" fontId="0" fillId="0" borderId="13" xfId="2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2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Prozent" xfId="21"/>
  </cellStyles>
  <dxfs count="13"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2" dropStyle="combo" dx="22" fmlaLink="D22" fmlaRange="$V$3:$V$4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95250</xdr:rowOff>
    </xdr:from>
    <xdr:to>
      <xdr:col>14</xdr:col>
      <xdr:colOff>95250</xdr:colOff>
      <xdr:row>5</xdr:row>
      <xdr:rowOff>95250</xdr:rowOff>
    </xdr:to>
    <xdr:pic>
      <xdr:nvPicPr>
        <xdr:cNvPr id="104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95250"/>
          <a:ext cx="3648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A12" sqref="A12:F12"/>
    </sheetView>
  </sheetViews>
  <sheetFormatPr defaultColWidth="11.421875" defaultRowHeight="12.75"/>
  <cols>
    <col min="1" max="1" width="20.7109375" style="32" customWidth="1"/>
    <col min="2" max="5" width="11.421875" style="32" customWidth="1"/>
    <col min="6" max="6" width="12.7109375" style="32" customWidth="1"/>
    <col min="7" max="16384" width="11.421875" style="32" customWidth="1"/>
  </cols>
  <sheetData>
    <row r="1" spans="1:6" ht="27" customHeight="1">
      <c r="A1" s="43" t="s">
        <v>27</v>
      </c>
      <c r="B1" s="44"/>
      <c r="C1" s="44"/>
      <c r="D1" s="44"/>
      <c r="E1" s="44"/>
      <c r="F1" s="45"/>
    </row>
    <row r="4" spans="1:6" ht="51.75" customHeight="1">
      <c r="A4" s="39" t="s">
        <v>28</v>
      </c>
      <c r="B4" s="40"/>
      <c r="C4" s="40"/>
      <c r="D4" s="40"/>
      <c r="E4" s="40"/>
      <c r="F4" s="40"/>
    </row>
    <row r="6" spans="1:6" ht="29.25" customHeight="1">
      <c r="A6" s="33" t="s">
        <v>29</v>
      </c>
      <c r="B6" s="39" t="s">
        <v>30</v>
      </c>
      <c r="C6" s="40"/>
      <c r="D6" s="40"/>
      <c r="E6" s="40"/>
      <c r="F6" s="40"/>
    </row>
    <row r="8" spans="1:6" ht="56.25" customHeight="1">
      <c r="A8" s="33" t="s">
        <v>1</v>
      </c>
      <c r="B8" s="39" t="s">
        <v>31</v>
      </c>
      <c r="C8" s="39"/>
      <c r="D8" s="39"/>
      <c r="E8" s="39"/>
      <c r="F8" s="39"/>
    </row>
    <row r="10" spans="1:6" ht="29.25" customHeight="1">
      <c r="A10" s="33" t="s">
        <v>7</v>
      </c>
      <c r="B10" s="39" t="s">
        <v>32</v>
      </c>
      <c r="C10" s="40"/>
      <c r="D10" s="40"/>
      <c r="E10" s="40"/>
      <c r="F10" s="40"/>
    </row>
    <row r="11" spans="1:6" ht="12.75">
      <c r="A11" s="33"/>
      <c r="B11" s="35"/>
      <c r="C11" s="36"/>
      <c r="D11" s="36"/>
      <c r="E11" s="36"/>
      <c r="F11" s="36"/>
    </row>
    <row r="12" spans="1:6" ht="57" customHeight="1">
      <c r="A12" s="33" t="s">
        <v>40</v>
      </c>
      <c r="B12" s="46" t="s">
        <v>43</v>
      </c>
      <c r="C12" s="46"/>
      <c r="D12" s="46"/>
      <c r="E12" s="46"/>
      <c r="F12" s="46"/>
    </row>
    <row r="14" spans="1:6" ht="66" customHeight="1">
      <c r="A14" s="33" t="s">
        <v>24</v>
      </c>
      <c r="B14" s="46" t="s">
        <v>39</v>
      </c>
      <c r="C14" s="40"/>
      <c r="D14" s="40"/>
      <c r="E14" s="40"/>
      <c r="F14" s="40"/>
    </row>
    <row r="16" spans="1:6" ht="45.75" customHeight="1">
      <c r="A16" s="33" t="s">
        <v>33</v>
      </c>
      <c r="B16" s="39" t="s">
        <v>34</v>
      </c>
      <c r="C16" s="40"/>
      <c r="D16" s="40"/>
      <c r="E16" s="40"/>
      <c r="F16" s="40"/>
    </row>
    <row r="18" spans="1:6" ht="12.75">
      <c r="A18" s="33" t="s">
        <v>35</v>
      </c>
      <c r="B18" s="41" t="s">
        <v>36</v>
      </c>
      <c r="C18" s="41"/>
      <c r="D18" s="41"/>
      <c r="E18" s="41"/>
      <c r="F18" s="41"/>
    </row>
    <row r="20" spans="1:6" ht="12.75">
      <c r="A20" s="33" t="s">
        <v>37</v>
      </c>
      <c r="B20" s="42" t="s">
        <v>38</v>
      </c>
      <c r="C20" s="42"/>
      <c r="D20" s="42"/>
      <c r="E20" s="42"/>
      <c r="F20" s="42"/>
    </row>
  </sheetData>
  <sheetProtection password="CD87" sheet="1" objects="1" scenarios="1" selectLockedCells="1" selectUnlockedCells="1"/>
  <mergeCells count="10">
    <mergeCell ref="B16:F16"/>
    <mergeCell ref="B18:F18"/>
    <mergeCell ref="B20:F20"/>
    <mergeCell ref="A1:F1"/>
    <mergeCell ref="A4:F4"/>
    <mergeCell ref="B6:F6"/>
    <mergeCell ref="B8:F8"/>
    <mergeCell ref="B10:F10"/>
    <mergeCell ref="B14:F14"/>
    <mergeCell ref="B12:F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workbookViewId="0" topLeftCell="B1">
      <selection activeCell="B9" sqref="B9:T9"/>
    </sheetView>
  </sheetViews>
  <sheetFormatPr defaultColWidth="11.421875" defaultRowHeight="12.75"/>
  <cols>
    <col min="1" max="1" width="18.7109375" style="0" hidden="1" customWidth="1"/>
    <col min="2" max="2" width="8.57421875" style="0" customWidth="1"/>
    <col min="3" max="3" width="11.7109375" style="0" customWidth="1"/>
    <col min="4" max="4" width="10.7109375" style="0" customWidth="1"/>
    <col min="5" max="5" width="5.7109375" style="0" customWidth="1"/>
    <col min="6" max="20" width="4.7109375" style="0" customWidth="1"/>
    <col min="21" max="21" width="24.00390625" style="0" hidden="1" customWidth="1"/>
    <col min="22" max="22" width="18.7109375" style="0" hidden="1" customWidth="1"/>
    <col min="23" max="29" width="11.421875" style="0" hidden="1" customWidth="1"/>
    <col min="30" max="30" width="13.8515625" style="0" customWidth="1"/>
    <col min="31" max="31" width="26.421875" style="0" customWidth="1"/>
  </cols>
  <sheetData>
    <row r="1" spans="2:22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6" t="s">
        <v>44</v>
      </c>
      <c r="V1" s="17">
        <v>44473</v>
      </c>
    </row>
    <row r="2" spans="2:21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U2" s="17" t="s">
        <v>45</v>
      </c>
    </row>
    <row r="3" spans="2:2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U3" s="17" t="s">
        <v>46</v>
      </c>
      <c r="V3" s="6" t="s">
        <v>41</v>
      </c>
    </row>
    <row r="4" spans="2:22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U4" s="17"/>
      <c r="V4" s="6" t="s">
        <v>42</v>
      </c>
    </row>
    <row r="5" spans="2:21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U5" s="17"/>
    </row>
    <row r="6" spans="2:21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s="17"/>
    </row>
    <row r="7" spans="2:21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U7" s="17"/>
    </row>
    <row r="9" spans="2:20" ht="30" customHeight="1">
      <c r="B9" s="51" t="s">
        <v>23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="2" customFormat="1" ht="15">
      <c r="Q10" s="3"/>
    </row>
    <row r="11" s="2" customFormat="1" ht="15">
      <c r="Q11" s="3"/>
    </row>
    <row r="12" spans="2:17" ht="15.75">
      <c r="B12" s="20" t="s">
        <v>0</v>
      </c>
      <c r="C12" s="21"/>
      <c r="D12" s="87"/>
      <c r="E12" s="87"/>
      <c r="F12" s="3"/>
      <c r="G12" s="3"/>
      <c r="H12" s="3"/>
      <c r="I12" s="3"/>
      <c r="J12" s="3"/>
      <c r="Q12" s="3"/>
    </row>
    <row r="13" spans="2:17" ht="15.75">
      <c r="B13" s="20"/>
      <c r="C13" s="21"/>
      <c r="D13" s="21"/>
      <c r="E13" s="21"/>
      <c r="F13" s="21"/>
      <c r="G13" s="21"/>
      <c r="H13" s="21"/>
      <c r="I13" s="21"/>
      <c r="J13" s="3"/>
      <c r="Q13" s="3"/>
    </row>
    <row r="14" spans="2:17" ht="15.75">
      <c r="B14" s="20" t="s">
        <v>1</v>
      </c>
      <c r="C14" s="21"/>
      <c r="D14" s="21" t="s">
        <v>2</v>
      </c>
      <c r="E14" s="22"/>
      <c r="F14" s="3"/>
      <c r="G14" s="21" t="s">
        <v>3</v>
      </c>
      <c r="H14" s="3"/>
      <c r="I14" s="3"/>
      <c r="J14" s="22"/>
      <c r="L14" s="26" t="str">
        <f>IF(OR(E14="",J14=""),"&lt;-- bitte Spieldistanz eingeben !","")</f>
        <v>&lt;-- bitte Spieldistanz eingeben !</v>
      </c>
      <c r="Q14" s="3"/>
    </row>
    <row r="15" spans="2:17" ht="15.75">
      <c r="B15" s="20"/>
      <c r="C15" s="21"/>
      <c r="D15" s="21"/>
      <c r="E15" s="21"/>
      <c r="F15" s="21"/>
      <c r="G15" s="21"/>
      <c r="H15" s="21"/>
      <c r="I15" s="21"/>
      <c r="J15" s="3"/>
      <c r="Q15" s="3"/>
    </row>
    <row r="16" spans="2:17" ht="15.75">
      <c r="B16" s="20" t="s">
        <v>4</v>
      </c>
      <c r="C16" s="21"/>
      <c r="D16" s="88"/>
      <c r="E16" s="89"/>
      <c r="F16" s="89"/>
      <c r="G16" s="23"/>
      <c r="H16" s="21"/>
      <c r="I16" s="21"/>
      <c r="J16" s="3"/>
      <c r="Q16" s="3"/>
    </row>
    <row r="17" spans="2:17" ht="15.75">
      <c r="B17" s="20"/>
      <c r="C17" s="21"/>
      <c r="D17" s="21"/>
      <c r="E17" s="21"/>
      <c r="F17" s="21"/>
      <c r="G17" s="24"/>
      <c r="H17" s="21"/>
      <c r="I17" s="21"/>
      <c r="J17" s="3"/>
      <c r="Q17" s="3"/>
    </row>
    <row r="18" spans="2:17" ht="15.75">
      <c r="B18" s="20" t="s">
        <v>5</v>
      </c>
      <c r="C18" s="21"/>
      <c r="D18" s="90"/>
      <c r="E18" s="89"/>
      <c r="F18" s="89"/>
      <c r="G18" s="23"/>
      <c r="H18" s="21"/>
      <c r="I18" s="21"/>
      <c r="J18" s="3"/>
      <c r="Q18" s="3"/>
    </row>
    <row r="19" spans="2:17" ht="15.75">
      <c r="B19" s="20"/>
      <c r="C19" s="21"/>
      <c r="D19" s="21"/>
      <c r="E19" s="21"/>
      <c r="F19" s="21"/>
      <c r="G19" s="24"/>
      <c r="H19" s="21"/>
      <c r="I19" s="21"/>
      <c r="J19" s="3"/>
      <c r="Q19" s="3"/>
    </row>
    <row r="20" spans="2:17" ht="15.75">
      <c r="B20" s="20" t="s">
        <v>6</v>
      </c>
      <c r="C20" s="21"/>
      <c r="D20" s="88"/>
      <c r="E20" s="89"/>
      <c r="F20" s="89"/>
      <c r="G20" s="23"/>
      <c r="H20" s="21"/>
      <c r="I20" s="21"/>
      <c r="J20" s="3"/>
      <c r="Q20" s="3"/>
    </row>
    <row r="21" spans="2:17" ht="15.75">
      <c r="B21" s="38"/>
      <c r="C21" s="24"/>
      <c r="D21" s="23"/>
      <c r="E21" s="23"/>
      <c r="F21" s="23"/>
      <c r="G21" s="23"/>
      <c r="H21" s="21"/>
      <c r="I21" s="21"/>
      <c r="J21" s="3"/>
      <c r="Q21" s="3"/>
    </row>
    <row r="22" spans="2:17" ht="15.75">
      <c r="B22" s="95" t="s">
        <v>40</v>
      </c>
      <c r="C22" s="95"/>
      <c r="D22" s="37">
        <v>1</v>
      </c>
      <c r="E22" s="23"/>
      <c r="F22" s="23"/>
      <c r="G22" s="23"/>
      <c r="H22" s="21"/>
      <c r="I22" s="21"/>
      <c r="J22" s="3"/>
      <c r="Q22" s="3"/>
    </row>
    <row r="23" spans="2:17" ht="15.75">
      <c r="B23" s="1"/>
      <c r="C23" s="2"/>
      <c r="D23" s="2"/>
      <c r="E23" s="2"/>
      <c r="F23" s="2"/>
      <c r="G23" s="2"/>
      <c r="H23" s="2"/>
      <c r="I23" s="2"/>
      <c r="Q23" s="3"/>
    </row>
    <row r="24" spans="2:17" ht="15.75">
      <c r="B24" s="1"/>
      <c r="C24" s="2"/>
      <c r="D24" s="2"/>
      <c r="E24" s="2"/>
      <c r="F24" s="2"/>
      <c r="G24" s="2"/>
      <c r="H24" s="2"/>
      <c r="I24" s="2"/>
      <c r="Q24" s="3"/>
    </row>
    <row r="25" spans="2:17" ht="18">
      <c r="B25" s="71" t="s">
        <v>7</v>
      </c>
      <c r="C25" s="7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Q25" s="3"/>
    </row>
    <row r="26" ht="12.75">
      <c r="Q26" s="3"/>
    </row>
    <row r="27" spans="2:18" ht="15.75">
      <c r="B27" s="18" t="s">
        <v>8</v>
      </c>
      <c r="C27" s="54" t="s">
        <v>9</v>
      </c>
      <c r="D27" s="55"/>
      <c r="E27" s="54" t="s">
        <v>10</v>
      </c>
      <c r="F27" s="72"/>
      <c r="G27" s="72"/>
      <c r="H27" s="55"/>
      <c r="I27" s="54" t="s">
        <v>11</v>
      </c>
      <c r="J27" s="72"/>
      <c r="K27" s="72"/>
      <c r="L27" s="72"/>
      <c r="M27" s="55"/>
      <c r="N27" s="91" t="s">
        <v>12</v>
      </c>
      <c r="O27" s="91"/>
      <c r="P27" s="91"/>
      <c r="R27" s="3"/>
    </row>
    <row r="28" spans="1:18" ht="18.75" customHeight="1">
      <c r="A28" t="str">
        <f>C28&amp;", "&amp;E28</f>
        <v xml:space="preserve">, </v>
      </c>
      <c r="B28" s="19">
        <v>1</v>
      </c>
      <c r="C28" s="56"/>
      <c r="D28" s="57"/>
      <c r="E28" s="56"/>
      <c r="F28" s="58"/>
      <c r="G28" s="58"/>
      <c r="H28" s="59"/>
      <c r="I28" s="73"/>
      <c r="J28" s="74"/>
      <c r="K28" s="74"/>
      <c r="L28" s="74"/>
      <c r="M28" s="75"/>
      <c r="N28" s="92"/>
      <c r="O28" s="93"/>
      <c r="P28" s="94"/>
      <c r="R28" s="3"/>
    </row>
    <row r="29" spans="1:18" ht="18.75" customHeight="1">
      <c r="A29" t="str">
        <f>C29&amp;", "&amp;E29</f>
        <v xml:space="preserve">, </v>
      </c>
      <c r="B29" s="19">
        <v>2</v>
      </c>
      <c r="C29" s="56"/>
      <c r="D29" s="57"/>
      <c r="E29" s="56"/>
      <c r="F29" s="58"/>
      <c r="G29" s="58"/>
      <c r="H29" s="59"/>
      <c r="I29" s="73"/>
      <c r="J29" s="74"/>
      <c r="K29" s="74"/>
      <c r="L29" s="74"/>
      <c r="M29" s="75"/>
      <c r="N29" s="92"/>
      <c r="O29" s="93"/>
      <c r="P29" s="94"/>
      <c r="R29" s="3"/>
    </row>
    <row r="30" spans="1:18" ht="18.75" customHeight="1">
      <c r="A30" t="str">
        <f>C30&amp;", "&amp;E30</f>
        <v xml:space="preserve">, </v>
      </c>
      <c r="B30" s="19">
        <v>3</v>
      </c>
      <c r="C30" s="56"/>
      <c r="D30" s="57"/>
      <c r="E30" s="56"/>
      <c r="F30" s="58"/>
      <c r="G30" s="58"/>
      <c r="H30" s="59"/>
      <c r="I30" s="73"/>
      <c r="J30" s="104"/>
      <c r="K30" s="104"/>
      <c r="L30" s="104"/>
      <c r="M30" s="105"/>
      <c r="N30" s="92"/>
      <c r="O30" s="93"/>
      <c r="P30" s="94"/>
      <c r="R30" s="3"/>
    </row>
    <row r="31" spans="1:16" ht="18.75" customHeight="1">
      <c r="A31" t="str">
        <f>C31&amp;", "&amp;E31</f>
        <v xml:space="preserve">, </v>
      </c>
      <c r="B31" s="19">
        <v>4</v>
      </c>
      <c r="C31" s="56"/>
      <c r="D31" s="57"/>
      <c r="E31" s="56"/>
      <c r="F31" s="58"/>
      <c r="G31" s="58"/>
      <c r="H31" s="59"/>
      <c r="I31" s="73"/>
      <c r="J31" s="104"/>
      <c r="K31" s="104"/>
      <c r="L31" s="104"/>
      <c r="M31" s="105"/>
      <c r="N31" s="92"/>
      <c r="O31" s="93"/>
      <c r="P31" s="94"/>
    </row>
    <row r="32" spans="1:16" ht="18.75" customHeight="1">
      <c r="A32" t="str">
        <f>C32&amp;", "&amp;E32</f>
        <v xml:space="preserve">, </v>
      </c>
      <c r="B32" s="19">
        <v>5</v>
      </c>
      <c r="C32" s="56"/>
      <c r="D32" s="57"/>
      <c r="E32" s="56"/>
      <c r="F32" s="58"/>
      <c r="G32" s="58"/>
      <c r="H32" s="59"/>
      <c r="I32" s="73"/>
      <c r="J32" s="104"/>
      <c r="K32" s="104"/>
      <c r="L32" s="104"/>
      <c r="M32" s="105"/>
      <c r="N32" s="92"/>
      <c r="O32" s="93"/>
      <c r="P32" s="94"/>
    </row>
    <row r="35" spans="2:15" ht="18">
      <c r="B35" s="71" t="s">
        <v>24</v>
      </c>
      <c r="C35" s="71"/>
      <c r="D35" s="7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2" s="8" customFormat="1" ht="12.75">
      <c r="A36" s="6"/>
      <c r="B36" s="7"/>
    </row>
    <row r="37" spans="2:15" s="3" customFormat="1" ht="39" customHeight="1">
      <c r="B37" s="5" t="s">
        <v>17</v>
      </c>
      <c r="C37" s="52" t="s">
        <v>9</v>
      </c>
      <c r="D37" s="53"/>
      <c r="E37" s="66" t="s">
        <v>22</v>
      </c>
      <c r="F37" s="53"/>
      <c r="G37" s="52" t="s">
        <v>13</v>
      </c>
      <c r="H37" s="53"/>
      <c r="I37" s="52" t="s">
        <v>16</v>
      </c>
      <c r="J37" s="53"/>
      <c r="K37" s="52" t="s">
        <v>14</v>
      </c>
      <c r="L37" s="53"/>
      <c r="M37" s="52" t="s">
        <v>15</v>
      </c>
      <c r="N37" s="53"/>
      <c r="O37" s="4"/>
    </row>
    <row r="38" spans="2:29" ht="15" customHeight="1">
      <c r="B38" s="98">
        <v>1</v>
      </c>
      <c r="C38" s="47" t="str">
        <f>A29</f>
        <v xml:space="preserve">, </v>
      </c>
      <c r="D38" s="48"/>
      <c r="E38" s="68" t="str">
        <f>IF(G38="","",IF(G38=G39,1,IF(G38&lt;G39,0,2)))</f>
        <v/>
      </c>
      <c r="F38" s="69"/>
      <c r="G38" s="60"/>
      <c r="H38" s="70"/>
      <c r="I38" s="60"/>
      <c r="J38" s="61"/>
      <c r="K38" s="96" t="e">
        <f>TRUNC(IF(G38="","",G38/I38),IF($D$22=1,2,3))</f>
        <v>#VALUE!</v>
      </c>
      <c r="L38" s="97"/>
      <c r="M38" s="70"/>
      <c r="N38" s="61"/>
      <c r="O38" s="27" t="str">
        <f>IF(E38="","",IF(OR(G38&gt;$E$14,I38&gt;$J$14),"&lt;&lt; Eingabe Punkte/Aufn. überprüfen",""))</f>
        <v/>
      </c>
      <c r="U38" s="9">
        <v>2</v>
      </c>
      <c r="V38">
        <f>VLOOKUP(C38,$A$28:$P$32,14,FALSE)</f>
        <v>0</v>
      </c>
      <c r="W38">
        <f>VLOOKUP(C39,$A$28:$N$32,14,FALSE)</f>
        <v>0</v>
      </c>
      <c r="X38">
        <f>G38</f>
        <v>0</v>
      </c>
      <c r="Y38">
        <f>G39</f>
        <v>0</v>
      </c>
      <c r="Z38">
        <f>I38</f>
        <v>0</v>
      </c>
      <c r="AA38" t="str">
        <f>I39</f>
        <v/>
      </c>
      <c r="AB38" s="29">
        <f>M38</f>
        <v>0</v>
      </c>
      <c r="AC38" s="29">
        <f>M39</f>
        <v>0</v>
      </c>
    </row>
    <row r="39" spans="2:21" ht="15" customHeight="1">
      <c r="B39" s="99"/>
      <c r="C39" s="49" t="str">
        <f>A32</f>
        <v xml:space="preserve">, </v>
      </c>
      <c r="D39" s="50"/>
      <c r="E39" s="64" t="str">
        <f>IF(G38="","",IF(E38=1,1,IF(E38=2,0,IF(E38=0,2))))</f>
        <v/>
      </c>
      <c r="F39" s="67"/>
      <c r="G39" s="62"/>
      <c r="H39" s="63"/>
      <c r="I39" s="64" t="str">
        <f>IF(I38="","",I38)</f>
        <v/>
      </c>
      <c r="J39" s="65"/>
      <c r="K39" s="101" t="e">
        <f aca="true" t="shared" si="0" ref="K39:K57">TRUNC(IF(G39="","",G39/I39),IF($D$22=1,2,3))</f>
        <v>#VALUE!</v>
      </c>
      <c r="L39" s="102"/>
      <c r="M39" s="63"/>
      <c r="N39" s="103"/>
      <c r="O39" s="28" t="str">
        <f aca="true" t="shared" si="1" ref="O39:O57">IF(E39="","",IF(OR(G39&gt;$E$14,I39&gt;$J$14),"&lt;&lt; Eingabe Punkte/Aufn. überprüfen",""))</f>
        <v/>
      </c>
      <c r="U39" s="10">
        <v>5</v>
      </c>
    </row>
    <row r="40" spans="2:29" ht="15" customHeight="1">
      <c r="B40" s="99"/>
      <c r="C40" s="47" t="str">
        <f>A30</f>
        <v xml:space="preserve">, </v>
      </c>
      <c r="D40" s="48"/>
      <c r="E40" s="68" t="str">
        <f>IF(G40="","",IF(G40=G41,1,IF(G40&lt;G41,0,2)))</f>
        <v/>
      </c>
      <c r="F40" s="69"/>
      <c r="G40" s="60"/>
      <c r="H40" s="70"/>
      <c r="I40" s="60"/>
      <c r="J40" s="61"/>
      <c r="K40" s="96" t="e">
        <f t="shared" si="0"/>
        <v>#VALUE!</v>
      </c>
      <c r="L40" s="97"/>
      <c r="M40" s="70"/>
      <c r="N40" s="61"/>
      <c r="O40" s="27" t="str">
        <f t="shared" si="1"/>
        <v/>
      </c>
      <c r="U40" s="9">
        <v>3</v>
      </c>
      <c r="V40">
        <f>VLOOKUP(C40,$A$28:$P$32,14,FALSE)</f>
        <v>0</v>
      </c>
      <c r="W40">
        <f>VLOOKUP(C41,$A$28:$N$32,14,FALSE)</f>
        <v>0</v>
      </c>
      <c r="X40">
        <f>G40</f>
        <v>0</v>
      </c>
      <c r="Y40">
        <f>G41</f>
        <v>0</v>
      </c>
      <c r="Z40">
        <f>I40</f>
        <v>0</v>
      </c>
      <c r="AA40" t="str">
        <f>I41</f>
        <v/>
      </c>
      <c r="AB40">
        <f>M40</f>
        <v>0</v>
      </c>
      <c r="AC40">
        <f>M41</f>
        <v>0</v>
      </c>
    </row>
    <row r="41" spans="2:21" ht="15" customHeight="1">
      <c r="B41" s="100"/>
      <c r="C41" s="49" t="str">
        <f>A31</f>
        <v xml:space="preserve">, </v>
      </c>
      <c r="D41" s="50"/>
      <c r="E41" s="64" t="str">
        <f>IF(G40="","",IF(E40=1,1,IF(E40=2,0,IF(E40=0,2))))</f>
        <v/>
      </c>
      <c r="F41" s="67"/>
      <c r="G41" s="62"/>
      <c r="H41" s="63"/>
      <c r="I41" s="64" t="str">
        <f>IF(I40="","",I40)</f>
        <v/>
      </c>
      <c r="J41" s="65"/>
      <c r="K41" s="101" t="e">
        <f t="shared" si="0"/>
        <v>#VALUE!</v>
      </c>
      <c r="L41" s="102"/>
      <c r="M41" s="63"/>
      <c r="N41" s="103"/>
      <c r="O41" s="27" t="str">
        <f t="shared" si="1"/>
        <v/>
      </c>
      <c r="U41" s="10">
        <v>4</v>
      </c>
    </row>
    <row r="42" spans="2:29" ht="15" customHeight="1">
      <c r="B42" s="98">
        <v>2</v>
      </c>
      <c r="C42" s="47" t="str">
        <f>A28</f>
        <v xml:space="preserve">, </v>
      </c>
      <c r="D42" s="48"/>
      <c r="E42" s="68" t="str">
        <f>IF(G42="","",IF(G42=G43,1,IF(G42&lt;G43,0,2)))</f>
        <v/>
      </c>
      <c r="F42" s="69"/>
      <c r="G42" s="60"/>
      <c r="H42" s="70"/>
      <c r="I42" s="60"/>
      <c r="J42" s="61"/>
      <c r="K42" s="96" t="e">
        <f t="shared" si="0"/>
        <v>#VALUE!</v>
      </c>
      <c r="L42" s="97"/>
      <c r="M42" s="70"/>
      <c r="N42" s="61"/>
      <c r="O42" s="27" t="str">
        <f t="shared" si="1"/>
        <v/>
      </c>
      <c r="U42" s="9">
        <v>1</v>
      </c>
      <c r="V42">
        <f>VLOOKUP(C42,$A$28:$P$32,14,FALSE)</f>
        <v>0</v>
      </c>
      <c r="W42">
        <f>VLOOKUP(C43,$A$28:$N$32,14,FALSE)</f>
        <v>0</v>
      </c>
      <c r="X42">
        <f>G42</f>
        <v>0</v>
      </c>
      <c r="Y42">
        <f>G43</f>
        <v>0</v>
      </c>
      <c r="Z42">
        <f>I42</f>
        <v>0</v>
      </c>
      <c r="AA42" t="str">
        <f>I43</f>
        <v/>
      </c>
      <c r="AB42">
        <f>M42</f>
        <v>0</v>
      </c>
      <c r="AC42">
        <f>M43</f>
        <v>0</v>
      </c>
    </row>
    <row r="43" spans="2:21" ht="15" customHeight="1">
      <c r="B43" s="99"/>
      <c r="C43" s="49" t="str">
        <f>A32</f>
        <v xml:space="preserve">, </v>
      </c>
      <c r="D43" s="50"/>
      <c r="E43" s="64" t="str">
        <f>IF(G42="","",IF(E42=1,1,IF(E42=2,0,IF(E42=0,2))))</f>
        <v/>
      </c>
      <c r="F43" s="67"/>
      <c r="G43" s="62"/>
      <c r="H43" s="63"/>
      <c r="I43" s="64" t="str">
        <f>IF(I42="","",I42)</f>
        <v/>
      </c>
      <c r="J43" s="65"/>
      <c r="K43" s="101" t="e">
        <f t="shared" si="0"/>
        <v>#VALUE!</v>
      </c>
      <c r="L43" s="102"/>
      <c r="M43" s="63"/>
      <c r="N43" s="103"/>
      <c r="O43" s="27" t="str">
        <f t="shared" si="1"/>
        <v/>
      </c>
      <c r="U43" s="10">
        <v>5</v>
      </c>
    </row>
    <row r="44" spans="2:29" ht="15" customHeight="1">
      <c r="B44" s="99"/>
      <c r="C44" s="47" t="str">
        <f>A29</f>
        <v xml:space="preserve">, </v>
      </c>
      <c r="D44" s="48"/>
      <c r="E44" s="68" t="str">
        <f>IF(G44="","",IF(G44=G45,1,IF(G44&lt;G45,0,2)))</f>
        <v/>
      </c>
      <c r="F44" s="69"/>
      <c r="G44" s="60"/>
      <c r="H44" s="70"/>
      <c r="I44" s="60"/>
      <c r="J44" s="61"/>
      <c r="K44" s="96" t="e">
        <f t="shared" si="0"/>
        <v>#VALUE!</v>
      </c>
      <c r="L44" s="97"/>
      <c r="M44" s="70"/>
      <c r="N44" s="61"/>
      <c r="O44" s="27" t="str">
        <f t="shared" si="1"/>
        <v/>
      </c>
      <c r="U44" s="9">
        <v>2</v>
      </c>
      <c r="V44">
        <f>VLOOKUP(C44,$A$28:$P$32,14,FALSE)</f>
        <v>0</v>
      </c>
      <c r="W44">
        <f>VLOOKUP(C45,$A$28:$N$32,14,FALSE)</f>
        <v>0</v>
      </c>
      <c r="X44">
        <f>G44</f>
        <v>0</v>
      </c>
      <c r="Y44">
        <f>G45</f>
        <v>0</v>
      </c>
      <c r="Z44">
        <f>I44</f>
        <v>0</v>
      </c>
      <c r="AA44" t="str">
        <f>I45</f>
        <v/>
      </c>
      <c r="AB44">
        <f>M44</f>
        <v>0</v>
      </c>
      <c r="AC44">
        <f>M45</f>
        <v>0</v>
      </c>
    </row>
    <row r="45" spans="2:21" ht="15" customHeight="1">
      <c r="B45" s="100"/>
      <c r="C45" s="49" t="str">
        <f>A31</f>
        <v xml:space="preserve">, </v>
      </c>
      <c r="D45" s="50"/>
      <c r="E45" s="64" t="str">
        <f>IF(G44="","",IF(E44=1,1,IF(E44=2,0,IF(E44=0,2))))</f>
        <v/>
      </c>
      <c r="F45" s="67"/>
      <c r="G45" s="62"/>
      <c r="H45" s="63"/>
      <c r="I45" s="64" t="str">
        <f>IF(I44="","",I44)</f>
        <v/>
      </c>
      <c r="J45" s="65"/>
      <c r="K45" s="101" t="e">
        <f t="shared" si="0"/>
        <v>#VALUE!</v>
      </c>
      <c r="L45" s="102"/>
      <c r="M45" s="63"/>
      <c r="N45" s="103"/>
      <c r="O45" s="27" t="str">
        <f t="shared" si="1"/>
        <v/>
      </c>
      <c r="U45" s="10">
        <v>4</v>
      </c>
    </row>
    <row r="46" spans="2:29" ht="15" customHeight="1">
      <c r="B46" s="98">
        <v>3</v>
      </c>
      <c r="C46" s="47" t="str">
        <f>A28</f>
        <v xml:space="preserve">, </v>
      </c>
      <c r="D46" s="48"/>
      <c r="E46" s="68" t="str">
        <f>IF(G46="","",IF(G46=G47,1,IF(G46&lt;G47,0,2)))</f>
        <v/>
      </c>
      <c r="F46" s="69"/>
      <c r="G46" s="60"/>
      <c r="H46" s="61"/>
      <c r="I46" s="70"/>
      <c r="J46" s="70"/>
      <c r="K46" s="96" t="e">
        <f t="shared" si="0"/>
        <v>#VALUE!</v>
      </c>
      <c r="L46" s="97"/>
      <c r="M46" s="70"/>
      <c r="N46" s="61"/>
      <c r="O46" s="27" t="str">
        <f t="shared" si="1"/>
        <v/>
      </c>
      <c r="U46" s="9">
        <v>1</v>
      </c>
      <c r="V46">
        <f>VLOOKUP(C46,$A$28:$P$32,14,FALSE)</f>
        <v>0</v>
      </c>
      <c r="W46">
        <f>VLOOKUP(C47,$A$28:$N$32,14,FALSE)</f>
        <v>0</v>
      </c>
      <c r="X46">
        <f>G46</f>
        <v>0</v>
      </c>
      <c r="Y46">
        <f>G47</f>
        <v>0</v>
      </c>
      <c r="Z46">
        <f>I46</f>
        <v>0</v>
      </c>
      <c r="AA46" t="str">
        <f>I47</f>
        <v/>
      </c>
      <c r="AB46">
        <f>M46</f>
        <v>0</v>
      </c>
      <c r="AC46">
        <f>M47</f>
        <v>0</v>
      </c>
    </row>
    <row r="47" spans="2:21" ht="15" customHeight="1">
      <c r="B47" s="99"/>
      <c r="C47" s="49" t="str">
        <f>A30</f>
        <v xml:space="preserve">, </v>
      </c>
      <c r="D47" s="50"/>
      <c r="E47" s="64" t="str">
        <f>IF(G46="","",IF(E46=1,1,IF(E46=2,0,IF(E46=0,2))))</f>
        <v/>
      </c>
      <c r="F47" s="67"/>
      <c r="G47" s="62"/>
      <c r="H47" s="103"/>
      <c r="I47" s="67" t="str">
        <f>IF(I46="","",I46)</f>
        <v/>
      </c>
      <c r="J47" s="67"/>
      <c r="K47" s="101" t="e">
        <f t="shared" si="0"/>
        <v>#VALUE!</v>
      </c>
      <c r="L47" s="102"/>
      <c r="M47" s="63"/>
      <c r="N47" s="103"/>
      <c r="O47" s="27" t="str">
        <f t="shared" si="1"/>
        <v/>
      </c>
      <c r="U47" s="10">
        <v>3</v>
      </c>
    </row>
    <row r="48" spans="2:29" ht="15" customHeight="1">
      <c r="B48" s="99"/>
      <c r="C48" s="47" t="str">
        <f>A31</f>
        <v xml:space="preserve">, </v>
      </c>
      <c r="D48" s="48"/>
      <c r="E48" s="68" t="str">
        <f>IF(G48="","",IF(G48=G49,1,IF(G48&lt;G49,0,2)))</f>
        <v/>
      </c>
      <c r="F48" s="69"/>
      <c r="G48" s="60"/>
      <c r="H48" s="61"/>
      <c r="I48" s="70"/>
      <c r="J48" s="70"/>
      <c r="K48" s="96" t="e">
        <f t="shared" si="0"/>
        <v>#VALUE!</v>
      </c>
      <c r="L48" s="97"/>
      <c r="M48" s="70"/>
      <c r="N48" s="61"/>
      <c r="O48" s="27" t="str">
        <f t="shared" si="1"/>
        <v/>
      </c>
      <c r="U48" s="9">
        <v>4</v>
      </c>
      <c r="V48">
        <f>VLOOKUP(C48,$A$28:$P$32,14,FALSE)</f>
        <v>0</v>
      </c>
      <c r="W48">
        <f>VLOOKUP(C49,$A$28:$N$32,14,FALSE)</f>
        <v>0</v>
      </c>
      <c r="X48">
        <f>G48</f>
        <v>0</v>
      </c>
      <c r="Y48">
        <f>G49</f>
        <v>0</v>
      </c>
      <c r="Z48">
        <f>I48</f>
        <v>0</v>
      </c>
      <c r="AA48" t="str">
        <f>I49</f>
        <v/>
      </c>
      <c r="AB48">
        <f>M48</f>
        <v>0</v>
      </c>
      <c r="AC48">
        <f>M49</f>
        <v>0</v>
      </c>
    </row>
    <row r="49" spans="2:21" ht="15" customHeight="1">
      <c r="B49" s="100"/>
      <c r="C49" s="49" t="str">
        <f>A32</f>
        <v xml:space="preserve">, </v>
      </c>
      <c r="D49" s="50"/>
      <c r="E49" s="64" t="str">
        <f>IF(G48="","",IF(E48=1,1,IF(E48=2,0,IF(E48=0,2))))</f>
        <v/>
      </c>
      <c r="F49" s="67"/>
      <c r="G49" s="62"/>
      <c r="H49" s="103"/>
      <c r="I49" s="67" t="str">
        <f>IF(I48="","",I48)</f>
        <v/>
      </c>
      <c r="J49" s="67"/>
      <c r="K49" s="101" t="e">
        <f t="shared" si="0"/>
        <v>#VALUE!</v>
      </c>
      <c r="L49" s="102"/>
      <c r="M49" s="63"/>
      <c r="N49" s="103"/>
      <c r="O49" s="27" t="str">
        <f t="shared" si="1"/>
        <v/>
      </c>
      <c r="U49" s="10">
        <v>5</v>
      </c>
    </row>
    <row r="50" spans="2:29" ht="15" customHeight="1">
      <c r="B50" s="98">
        <v>4</v>
      </c>
      <c r="C50" s="47" t="str">
        <f>A28</f>
        <v xml:space="preserve">, </v>
      </c>
      <c r="D50" s="48"/>
      <c r="E50" s="68" t="str">
        <f>IF(G50="","",IF(G50=G51,1,IF(G50&lt;G51,0,2)))</f>
        <v/>
      </c>
      <c r="F50" s="69"/>
      <c r="G50" s="60"/>
      <c r="H50" s="61"/>
      <c r="I50" s="70"/>
      <c r="J50" s="70"/>
      <c r="K50" s="96" t="e">
        <f t="shared" si="0"/>
        <v>#VALUE!</v>
      </c>
      <c r="L50" s="97"/>
      <c r="M50" s="70"/>
      <c r="N50" s="61"/>
      <c r="O50" s="27" t="str">
        <f t="shared" si="1"/>
        <v/>
      </c>
      <c r="U50" s="9">
        <v>1</v>
      </c>
      <c r="V50">
        <f>VLOOKUP(C50,$A$28:$P$32,14,FALSE)</f>
        <v>0</v>
      </c>
      <c r="W50">
        <f>VLOOKUP(C51,$A$28:$N$32,14,FALSE)</f>
        <v>0</v>
      </c>
      <c r="X50">
        <f>G50</f>
        <v>0</v>
      </c>
      <c r="Y50">
        <f>G51</f>
        <v>0</v>
      </c>
      <c r="Z50">
        <f>I50</f>
        <v>0</v>
      </c>
      <c r="AA50" t="str">
        <f>I51</f>
        <v/>
      </c>
      <c r="AB50">
        <f>M50</f>
        <v>0</v>
      </c>
      <c r="AC50">
        <f>M51</f>
        <v>0</v>
      </c>
    </row>
    <row r="51" spans="2:21" ht="15" customHeight="1">
      <c r="B51" s="99"/>
      <c r="C51" s="49" t="str">
        <f>A31</f>
        <v xml:space="preserve">, </v>
      </c>
      <c r="D51" s="50"/>
      <c r="E51" s="64" t="str">
        <f>IF(G50="","",IF(E50=1,1,IF(E50=2,0,IF(E50=0,2))))</f>
        <v/>
      </c>
      <c r="F51" s="67"/>
      <c r="G51" s="62"/>
      <c r="H51" s="103"/>
      <c r="I51" s="67" t="str">
        <f>IF(I50="","",I50)</f>
        <v/>
      </c>
      <c r="J51" s="67"/>
      <c r="K51" s="101" t="e">
        <f t="shared" si="0"/>
        <v>#VALUE!</v>
      </c>
      <c r="L51" s="102"/>
      <c r="M51" s="63"/>
      <c r="N51" s="103"/>
      <c r="O51" s="27" t="str">
        <f t="shared" si="1"/>
        <v/>
      </c>
      <c r="U51" s="10">
        <v>4</v>
      </c>
    </row>
    <row r="52" spans="2:29" ht="15" customHeight="1">
      <c r="B52" s="99"/>
      <c r="C52" s="47" t="str">
        <f>A29</f>
        <v xml:space="preserve">, </v>
      </c>
      <c r="D52" s="48"/>
      <c r="E52" s="68" t="str">
        <f>IF(G52="","",IF(G52=G53,1,IF(G52&lt;G53,0,2)))</f>
        <v/>
      </c>
      <c r="F52" s="69"/>
      <c r="G52" s="60"/>
      <c r="H52" s="61"/>
      <c r="I52" s="70"/>
      <c r="J52" s="70"/>
      <c r="K52" s="96" t="e">
        <f t="shared" si="0"/>
        <v>#VALUE!</v>
      </c>
      <c r="L52" s="97"/>
      <c r="M52" s="70"/>
      <c r="N52" s="61"/>
      <c r="O52" s="27" t="str">
        <f t="shared" si="1"/>
        <v/>
      </c>
      <c r="U52" s="9">
        <v>2</v>
      </c>
      <c r="V52">
        <f>VLOOKUP(C52,$A$28:$P$32,14,FALSE)</f>
        <v>0</v>
      </c>
      <c r="W52">
        <f>VLOOKUP(C53,$A$28:$N$32,14,FALSE)</f>
        <v>0</v>
      </c>
      <c r="X52">
        <f>G52</f>
        <v>0</v>
      </c>
      <c r="Y52">
        <f>G53</f>
        <v>0</v>
      </c>
      <c r="Z52">
        <f>I52</f>
        <v>0</v>
      </c>
      <c r="AA52" t="str">
        <f>I53</f>
        <v/>
      </c>
      <c r="AB52">
        <f>M52</f>
        <v>0</v>
      </c>
      <c r="AC52">
        <f>M53</f>
        <v>0</v>
      </c>
    </row>
    <row r="53" spans="2:21" ht="15" customHeight="1">
      <c r="B53" s="100"/>
      <c r="C53" s="49" t="str">
        <f>A30</f>
        <v xml:space="preserve">, </v>
      </c>
      <c r="D53" s="50"/>
      <c r="E53" s="64" t="str">
        <f>IF(G52="","",IF(E52=1,1,IF(E52=2,0,IF(E52=0,2))))</f>
        <v/>
      </c>
      <c r="F53" s="67"/>
      <c r="G53" s="62"/>
      <c r="H53" s="103"/>
      <c r="I53" s="67" t="str">
        <f>IF(I52="","",I52)</f>
        <v/>
      </c>
      <c r="J53" s="67"/>
      <c r="K53" s="101" t="e">
        <f t="shared" si="0"/>
        <v>#VALUE!</v>
      </c>
      <c r="L53" s="102"/>
      <c r="M53" s="63"/>
      <c r="N53" s="103"/>
      <c r="O53" s="27" t="str">
        <f t="shared" si="1"/>
        <v/>
      </c>
      <c r="U53" s="10">
        <v>3</v>
      </c>
    </row>
    <row r="54" spans="2:29" ht="15" customHeight="1">
      <c r="B54" s="98">
        <v>5</v>
      </c>
      <c r="C54" s="47" t="str">
        <f>A28</f>
        <v xml:space="preserve">, </v>
      </c>
      <c r="D54" s="48"/>
      <c r="E54" s="68" t="str">
        <f>IF(G54="","",IF(G54=G55,1,IF(G54&lt;G55,0,2)))</f>
        <v/>
      </c>
      <c r="F54" s="69"/>
      <c r="G54" s="60"/>
      <c r="H54" s="61"/>
      <c r="I54" s="70"/>
      <c r="J54" s="70"/>
      <c r="K54" s="96" t="e">
        <f t="shared" si="0"/>
        <v>#VALUE!</v>
      </c>
      <c r="L54" s="97"/>
      <c r="M54" s="70"/>
      <c r="N54" s="61"/>
      <c r="O54" s="27" t="str">
        <f t="shared" si="1"/>
        <v/>
      </c>
      <c r="U54" s="9">
        <v>1</v>
      </c>
      <c r="V54">
        <f>VLOOKUP(C54,$A$28:$P$32,14,FALSE)</f>
        <v>0</v>
      </c>
      <c r="W54">
        <f>VLOOKUP(C55,$A$28:$N$32,14,FALSE)</f>
        <v>0</v>
      </c>
      <c r="X54">
        <f>G54</f>
        <v>0</v>
      </c>
      <c r="Y54">
        <f>G55</f>
        <v>0</v>
      </c>
      <c r="Z54">
        <f>I54</f>
        <v>0</v>
      </c>
      <c r="AA54" t="str">
        <f>I55</f>
        <v/>
      </c>
      <c r="AB54">
        <f>M54</f>
        <v>0</v>
      </c>
      <c r="AC54">
        <f>M55</f>
        <v>0</v>
      </c>
    </row>
    <row r="55" spans="2:21" ht="15" customHeight="1">
      <c r="B55" s="99"/>
      <c r="C55" s="49" t="str">
        <f>A29</f>
        <v xml:space="preserve">, </v>
      </c>
      <c r="D55" s="50"/>
      <c r="E55" s="64" t="str">
        <f>IF(G54="","",IF(E54=1,1,IF(E54=2,0,IF(E54=0,2))))</f>
        <v/>
      </c>
      <c r="F55" s="67"/>
      <c r="G55" s="62"/>
      <c r="H55" s="103"/>
      <c r="I55" s="67" t="str">
        <f>IF(I54="","",I54)</f>
        <v/>
      </c>
      <c r="J55" s="67"/>
      <c r="K55" s="101" t="e">
        <f t="shared" si="0"/>
        <v>#VALUE!</v>
      </c>
      <c r="L55" s="102"/>
      <c r="M55" s="63"/>
      <c r="N55" s="103"/>
      <c r="O55" s="27" t="str">
        <f t="shared" si="1"/>
        <v/>
      </c>
      <c r="U55" s="10">
        <v>2</v>
      </c>
    </row>
    <row r="56" spans="2:29" ht="15" customHeight="1">
      <c r="B56" s="99"/>
      <c r="C56" s="47" t="str">
        <f>A30</f>
        <v xml:space="preserve">, </v>
      </c>
      <c r="D56" s="48"/>
      <c r="E56" s="68" t="str">
        <f>IF(G56="","",IF(G56=G57,1,IF(G56&lt;G57,0,2)))</f>
        <v/>
      </c>
      <c r="F56" s="69"/>
      <c r="G56" s="60"/>
      <c r="H56" s="61"/>
      <c r="I56" s="70"/>
      <c r="J56" s="70"/>
      <c r="K56" s="96" t="e">
        <f t="shared" si="0"/>
        <v>#VALUE!</v>
      </c>
      <c r="L56" s="97"/>
      <c r="M56" s="70"/>
      <c r="N56" s="61"/>
      <c r="O56" s="27" t="str">
        <f t="shared" si="1"/>
        <v/>
      </c>
      <c r="U56" s="9">
        <v>3</v>
      </c>
      <c r="V56">
        <f>VLOOKUP(C56,$A$28:$P$32,14,FALSE)</f>
        <v>0</v>
      </c>
      <c r="W56">
        <f>VLOOKUP(C57,$A$28:$N$32,14,FALSE)</f>
        <v>0</v>
      </c>
      <c r="X56">
        <f>G56</f>
        <v>0</v>
      </c>
      <c r="Y56">
        <f>G57</f>
        <v>0</v>
      </c>
      <c r="Z56">
        <f>I56</f>
        <v>0</v>
      </c>
      <c r="AA56" t="str">
        <f>I57</f>
        <v/>
      </c>
      <c r="AB56">
        <f>M56</f>
        <v>0</v>
      </c>
      <c r="AC56">
        <f>M57</f>
        <v>0</v>
      </c>
    </row>
    <row r="57" spans="2:21" ht="15" customHeight="1">
      <c r="B57" s="100"/>
      <c r="C57" s="106" t="str">
        <f>A32</f>
        <v xml:space="preserve">, </v>
      </c>
      <c r="D57" s="106"/>
      <c r="E57" s="64" t="str">
        <f>IF(G56="","",IF(E56=1,1,IF(E56=2,0,IF(E56=0,2))))</f>
        <v/>
      </c>
      <c r="F57" s="67"/>
      <c r="G57" s="62"/>
      <c r="H57" s="103"/>
      <c r="I57" s="67" t="str">
        <f>IF(I56="","",I56)</f>
        <v/>
      </c>
      <c r="J57" s="67"/>
      <c r="K57" s="107" t="e">
        <f t="shared" si="0"/>
        <v>#VALUE!</v>
      </c>
      <c r="L57" s="108"/>
      <c r="M57" s="63"/>
      <c r="N57" s="103"/>
      <c r="O57" s="27" t="str">
        <f t="shared" si="1"/>
        <v/>
      </c>
      <c r="U57" s="10">
        <v>5</v>
      </c>
    </row>
    <row r="60" spans="2:19" ht="18">
      <c r="B60" s="71" t="s">
        <v>25</v>
      </c>
      <c r="C60" s="7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2" spans="2:20" ht="31.5" customHeight="1">
      <c r="B62" s="5" t="s">
        <v>18</v>
      </c>
      <c r="C62" s="52" t="s">
        <v>9</v>
      </c>
      <c r="D62" s="53"/>
      <c r="E62" s="80" t="s">
        <v>11</v>
      </c>
      <c r="F62" s="80"/>
      <c r="G62" s="80"/>
      <c r="H62" s="80"/>
      <c r="I62" s="66" t="s">
        <v>22</v>
      </c>
      <c r="J62" s="53"/>
      <c r="K62" s="80" t="s">
        <v>13</v>
      </c>
      <c r="L62" s="80"/>
      <c r="M62" s="80" t="s">
        <v>16</v>
      </c>
      <c r="N62" s="80"/>
      <c r="O62" s="80" t="s">
        <v>14</v>
      </c>
      <c r="P62" s="80"/>
      <c r="Q62" s="80" t="s">
        <v>19</v>
      </c>
      <c r="R62" s="80"/>
      <c r="S62" s="80" t="s">
        <v>15</v>
      </c>
      <c r="T62" s="80"/>
    </row>
    <row r="63" spans="2:20" s="6" customFormat="1" ht="18.75" customHeight="1">
      <c r="B63" s="15">
        <v>1</v>
      </c>
      <c r="C63" s="82" t="str">
        <f>IF(ISERROR(IF(M74&lt;&gt;"",VLOOKUP(B63,$B$74:$S$78,2,FALSE),"")),"",IF(M74&lt;&gt;"",VLOOKUP(B63,$B$74:$S$78,2,FALSE),""))</f>
        <v/>
      </c>
      <c r="D63" s="83"/>
      <c r="E63" s="81" t="str">
        <f>IF(ISERROR(IF(M74&lt;&gt;"",VLOOKUP(B63,$B$74:$S$78,5,FALSE),"")),"",IF(M74&lt;&gt;"",VLOOKUP(B63,$B$74:$S$78,4,FALSE),""))</f>
        <v/>
      </c>
      <c r="F63" s="81"/>
      <c r="G63" s="81"/>
      <c r="H63" s="81"/>
      <c r="I63" s="78" t="str">
        <f>IF(ISERROR(IF(M74&lt;&gt;"",VLOOKUP(B63,$B$74:$S$78,7,FALSE),"")),"",IF(M74&lt;&gt;"",VLOOKUP(B63,$B$74:$S$78,8,FALSE),""))</f>
        <v/>
      </c>
      <c r="J63" s="79"/>
      <c r="K63" s="109" t="str">
        <f>IF(ISERROR(IF(M74&lt;&gt;"",VLOOKUP(B63,$B$74:$S$78,9,FALSE),"")),"",IF(M74&lt;&gt;"",VLOOKUP(B63,$B$74:$S$78,10,FALSE),""))</f>
        <v/>
      </c>
      <c r="L63" s="109"/>
      <c r="M63" s="109" t="str">
        <f>IF(ISERROR(IF(M74&lt;&gt;"",VLOOKUP(B63,$B$74:$S$78,11,FALSE),"")),"",IF(M74&lt;&gt;"",VLOOKUP(B63,$B$74:$S$78,12,FALSE),""))</f>
        <v/>
      </c>
      <c r="N63" s="109"/>
      <c r="O63" s="110" t="str">
        <f>IF(ISERROR(IF(M74&lt;&gt;"",VLOOKUP(B63,$B$74:$S$78,13,FALSE),"")),"",IF(M74&lt;&gt;"",VLOOKUP(B63,$B$74:$S$78,14,FALSE),""))</f>
        <v/>
      </c>
      <c r="P63" s="110"/>
      <c r="Q63" s="110" t="str">
        <f>IF(ISERROR(IF(M74&lt;&gt;"",VLOOKUP(B63,$B$74:$S$78,15,FALSE),"")),"",IF(M74&lt;&gt;"",VLOOKUP(B63,$B$74:$S$78,16,FALSE),""))</f>
        <v/>
      </c>
      <c r="R63" s="110"/>
      <c r="S63" s="109" t="str">
        <f>IF(ISERROR(IF(M74&lt;&gt;"",VLOOKUP(B63,$B$74:$S$78,17,FALSE),"")),"",IF(M74&lt;&gt;"",VLOOKUP(B63,$B$74:$S$78,18,FALSE),""))</f>
        <v/>
      </c>
      <c r="T63" s="109"/>
    </row>
    <row r="64" spans="2:20" ht="18.75" customHeight="1">
      <c r="B64" s="16">
        <v>2</v>
      </c>
      <c r="C64" s="82" t="str">
        <f>IF(ISERROR(IF(M75&lt;&gt;"",VLOOKUP(B64,$B$74:$S$78,2,FALSE),"")),"",IF(M75&lt;&gt;"",VLOOKUP(B64,$B$74:$S$78,2,FALSE),""))</f>
        <v/>
      </c>
      <c r="D64" s="83"/>
      <c r="E64" s="81" t="str">
        <f>IF(ISERROR(IF(M75&lt;&gt;"",VLOOKUP(B64,$B$74:$S$78,5,FALSE),"")),"",IF(M75&lt;&gt;"",VLOOKUP(B64,$B$74:$S$78,4,FALSE),""))</f>
        <v/>
      </c>
      <c r="F64" s="81"/>
      <c r="G64" s="81"/>
      <c r="H64" s="81"/>
      <c r="I64" s="78" t="str">
        <f aca="true" t="shared" si="2" ref="I64:I67">IF(ISERROR(IF(M75&lt;&gt;"",VLOOKUP(B64,$B$74:$S$78,7,FALSE),"")),"",IF(M75&lt;&gt;"",VLOOKUP(B64,$B$74:$S$78,8,FALSE),""))</f>
        <v/>
      </c>
      <c r="J64" s="79"/>
      <c r="K64" s="109" t="str">
        <f aca="true" t="shared" si="3" ref="K64:K67">IF(ISERROR(IF(M75&lt;&gt;"",VLOOKUP(B64,$B$74:$S$78,9,FALSE),"")),"",IF(M75&lt;&gt;"",VLOOKUP(B64,$B$74:$S$78,10,FALSE),""))</f>
        <v/>
      </c>
      <c r="L64" s="109"/>
      <c r="M64" s="109" t="str">
        <f aca="true" t="shared" si="4" ref="M64:M67">IF(ISERROR(IF(M75&lt;&gt;"",VLOOKUP(B64,$B$74:$S$78,11,FALSE),"")),"",IF(M75&lt;&gt;"",VLOOKUP(B64,$B$74:$S$78,12,FALSE),""))</f>
        <v/>
      </c>
      <c r="N64" s="109"/>
      <c r="O64" s="110" t="str">
        <f aca="true" t="shared" si="5" ref="O64:O67">IF(ISERROR(IF(M75&lt;&gt;"",VLOOKUP(B64,$B$74:$S$78,13,FALSE),"")),"",IF(M75&lt;&gt;"",VLOOKUP(B64,$B$74:$S$78,14,FALSE),""))</f>
        <v/>
      </c>
      <c r="P64" s="110"/>
      <c r="Q64" s="110" t="str">
        <f aca="true" t="shared" si="6" ref="Q64:Q67">IF(ISERROR(IF(M75&lt;&gt;"",VLOOKUP(B64,$B$74:$S$78,15,FALSE),"")),"",IF(M75&lt;&gt;"",VLOOKUP(B64,$B$74:$S$78,16,FALSE),""))</f>
        <v/>
      </c>
      <c r="R64" s="110"/>
      <c r="S64" s="109" t="str">
        <f aca="true" t="shared" si="7" ref="S64:S67">IF(ISERROR(IF(M75&lt;&gt;"",VLOOKUP(B64,$B$74:$S$78,17,FALSE),"")),"",IF(M75&lt;&gt;"",VLOOKUP(B64,$B$74:$S$78,18,FALSE),""))</f>
        <v/>
      </c>
      <c r="T64" s="109"/>
    </row>
    <row r="65" spans="2:20" ht="18.75" customHeight="1">
      <c r="B65" s="16">
        <v>3</v>
      </c>
      <c r="C65" s="82" t="str">
        <f>IF(ISERROR(IF(M76&lt;&gt;"",VLOOKUP(B65,$B$74:$S$78,2,FALSE),"")),"",IF(M76&lt;&gt;"",VLOOKUP(B65,$B$74:$S$78,2,FALSE),""))</f>
        <v/>
      </c>
      <c r="D65" s="83"/>
      <c r="E65" s="81" t="str">
        <f>IF(ISERROR(IF(M76&lt;&gt;"",VLOOKUP(B65,$B$74:$S$78,5,FALSE),"")),"",IF(M76&lt;&gt;"",VLOOKUP(B65,$B$74:$S$78,4,FALSE),""))</f>
        <v/>
      </c>
      <c r="F65" s="81"/>
      <c r="G65" s="81"/>
      <c r="H65" s="81"/>
      <c r="I65" s="78" t="str">
        <f t="shared" si="2"/>
        <v/>
      </c>
      <c r="J65" s="79"/>
      <c r="K65" s="109" t="str">
        <f t="shared" si="3"/>
        <v/>
      </c>
      <c r="L65" s="109"/>
      <c r="M65" s="109" t="str">
        <f t="shared" si="4"/>
        <v/>
      </c>
      <c r="N65" s="109"/>
      <c r="O65" s="110" t="str">
        <f t="shared" si="5"/>
        <v/>
      </c>
      <c r="P65" s="110"/>
      <c r="Q65" s="110" t="str">
        <f t="shared" si="6"/>
        <v/>
      </c>
      <c r="R65" s="110"/>
      <c r="S65" s="109" t="str">
        <f t="shared" si="7"/>
        <v/>
      </c>
      <c r="T65" s="109"/>
    </row>
    <row r="66" spans="2:20" ht="18.75" customHeight="1">
      <c r="B66" s="16">
        <v>4</v>
      </c>
      <c r="C66" s="82" t="str">
        <f>IF(ISERROR(IF(M77&lt;&gt;"",VLOOKUP(B66,$B$74:$S$78,2,FALSE),"")),"",IF(M77&lt;&gt;"",VLOOKUP(B66,$B$74:$S$78,2,FALSE),""))</f>
        <v/>
      </c>
      <c r="D66" s="83"/>
      <c r="E66" s="81" t="str">
        <f>IF(ISERROR(IF(M77&lt;&gt;"",VLOOKUP(B66,$B$74:$S$78,5,FALSE),"")),"",IF(M77&lt;&gt;"",VLOOKUP(B66,$B$74:$S$78,4,FALSE),""))</f>
        <v/>
      </c>
      <c r="F66" s="81"/>
      <c r="G66" s="81"/>
      <c r="H66" s="81"/>
      <c r="I66" s="78" t="str">
        <f t="shared" si="2"/>
        <v/>
      </c>
      <c r="J66" s="79"/>
      <c r="K66" s="109" t="str">
        <f t="shared" si="3"/>
        <v/>
      </c>
      <c r="L66" s="109"/>
      <c r="M66" s="109" t="str">
        <f t="shared" si="4"/>
        <v/>
      </c>
      <c r="N66" s="109"/>
      <c r="O66" s="110" t="str">
        <f t="shared" si="5"/>
        <v/>
      </c>
      <c r="P66" s="110"/>
      <c r="Q66" s="110" t="str">
        <f t="shared" si="6"/>
        <v/>
      </c>
      <c r="R66" s="110"/>
      <c r="S66" s="109" t="str">
        <f t="shared" si="7"/>
        <v/>
      </c>
      <c r="T66" s="109"/>
    </row>
    <row r="67" spans="2:20" ht="18.75" customHeight="1">
      <c r="B67" s="16">
        <v>5</v>
      </c>
      <c r="C67" s="82" t="str">
        <f>IF(ISERROR(IF(M78&lt;&gt;"",VLOOKUP(B67,$B$74:$S$78,2,FALSE),"")),"",IF(M78&lt;&gt;"",VLOOKUP(B67,$B$74:$S$78,2,FALSE),""))</f>
        <v/>
      </c>
      <c r="D67" s="83"/>
      <c r="E67" s="81" t="str">
        <f>IF(ISERROR(IF(M78&lt;&gt;"",VLOOKUP(B67,$B$74:$S$78,5,FALSE),"")),"",IF(M78&lt;&gt;"",VLOOKUP(B67,$B$74:$S$78,4,FALSE),""))</f>
        <v/>
      </c>
      <c r="F67" s="81"/>
      <c r="G67" s="81"/>
      <c r="H67" s="81"/>
      <c r="I67" s="78" t="str">
        <f t="shared" si="2"/>
        <v/>
      </c>
      <c r="J67" s="79"/>
      <c r="K67" s="109" t="str">
        <f t="shared" si="3"/>
        <v/>
      </c>
      <c r="L67" s="109"/>
      <c r="M67" s="109" t="str">
        <f t="shared" si="4"/>
        <v/>
      </c>
      <c r="N67" s="109"/>
      <c r="O67" s="110" t="str">
        <f t="shared" si="5"/>
        <v/>
      </c>
      <c r="P67" s="110"/>
      <c r="Q67" s="110" t="str">
        <f t="shared" si="6"/>
        <v/>
      </c>
      <c r="R67" s="110"/>
      <c r="S67" s="109" t="str">
        <f t="shared" si="7"/>
        <v/>
      </c>
      <c r="T67" s="109"/>
    </row>
    <row r="71" spans="2:19" ht="15.75">
      <c r="B71" s="113" t="s">
        <v>26</v>
      </c>
      <c r="C71" s="11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3" spans="2:22" ht="25.5" customHeight="1">
      <c r="B73" s="34" t="s">
        <v>18</v>
      </c>
      <c r="C73" s="111" t="s">
        <v>9</v>
      </c>
      <c r="D73" s="112"/>
      <c r="E73" s="86" t="s">
        <v>11</v>
      </c>
      <c r="F73" s="86"/>
      <c r="G73" s="86"/>
      <c r="H73" s="86"/>
      <c r="I73" s="114" t="s">
        <v>22</v>
      </c>
      <c r="J73" s="86"/>
      <c r="K73" s="86" t="s">
        <v>13</v>
      </c>
      <c r="L73" s="86"/>
      <c r="M73" s="86" t="s">
        <v>16</v>
      </c>
      <c r="N73" s="86"/>
      <c r="O73" s="86" t="s">
        <v>14</v>
      </c>
      <c r="P73" s="86"/>
      <c r="Q73" s="86" t="s">
        <v>19</v>
      </c>
      <c r="R73" s="86"/>
      <c r="S73" s="86" t="s">
        <v>15</v>
      </c>
      <c r="T73" s="86"/>
      <c r="U73" s="11" t="s">
        <v>21</v>
      </c>
      <c r="V73" s="11" t="s">
        <v>20</v>
      </c>
    </row>
    <row r="74" spans="2:22" ht="12.75">
      <c r="B74" s="25" t="str">
        <f>IF(V74=FALSE,"",RANK(V74,$V$74:$V$78,0))</f>
        <v/>
      </c>
      <c r="C74" s="76" t="str">
        <f>A28</f>
        <v xml:space="preserve">, </v>
      </c>
      <c r="D74" s="77"/>
      <c r="E74" s="85">
        <f>I28</f>
        <v>0</v>
      </c>
      <c r="F74" s="85"/>
      <c r="G74" s="85"/>
      <c r="H74" s="85"/>
      <c r="I74" s="84">
        <f>SUM(E42,E46,E50,E54)</f>
        <v>0</v>
      </c>
      <c r="J74" s="84"/>
      <c r="K74" s="84">
        <f>SUM(G42,G46,G50,G54)</f>
        <v>0</v>
      </c>
      <c r="L74" s="84"/>
      <c r="M74" s="84">
        <f>SUM(I42,I46,I50,I54)</f>
        <v>0</v>
      </c>
      <c r="N74" s="84"/>
      <c r="O74" s="110" t="e">
        <f>TRUNC(K74/M74,IF($D$22=1,2,3))</f>
        <v>#DIV/0!</v>
      </c>
      <c r="P74" s="110"/>
      <c r="Q74" s="110" t="e">
        <f>IF(U74,U74,"--")</f>
        <v>#VALUE!</v>
      </c>
      <c r="R74" s="110"/>
      <c r="S74" s="84">
        <f>MAX(M42,M46,M50,M54)</f>
        <v>0</v>
      </c>
      <c r="T74" s="84"/>
      <c r="U74" s="12" t="e">
        <f>MAX(IF(E42&gt;=1,K42,0),IF(E46&gt;=1,K46,0),IF(E50&gt;=1,K50,0),IF(E54&gt;=1,K54,0))</f>
        <v>#VALUE!</v>
      </c>
      <c r="V74" s="14" t="b">
        <f>IF(M74,IF(I74=0,O74*10000000000+S74,I74*10000000000000+O74*10000000000+Q74*100000+S74))</f>
        <v>0</v>
      </c>
    </row>
    <row r="75" spans="2:22" ht="12.75">
      <c r="B75" s="25" t="str">
        <f>IF(V75=FALSE,"",RANK(V75,$V$74:$V$78,0))</f>
        <v/>
      </c>
      <c r="C75" s="76" t="str">
        <f>A29</f>
        <v xml:space="preserve">, </v>
      </c>
      <c r="D75" s="77"/>
      <c r="E75" s="85">
        <f>I29</f>
        <v>0</v>
      </c>
      <c r="F75" s="85"/>
      <c r="G75" s="85"/>
      <c r="H75" s="85"/>
      <c r="I75" s="84">
        <f>SUM(E38,E44,E52,E55)</f>
        <v>0</v>
      </c>
      <c r="J75" s="84"/>
      <c r="K75" s="84">
        <f>SUM(G38,G44,G52,G55)</f>
        <v>0</v>
      </c>
      <c r="L75" s="84"/>
      <c r="M75" s="84">
        <f>SUM(I38,I44,I52,I55)</f>
        <v>0</v>
      </c>
      <c r="N75" s="84"/>
      <c r="O75" s="110" t="e">
        <f aca="true" t="shared" si="8" ref="O75:O78">TRUNC(K75/M75,IF($D$22=1,2,3))</f>
        <v>#DIV/0!</v>
      </c>
      <c r="P75" s="110"/>
      <c r="Q75" s="110" t="e">
        <f>IF(U75,U75,"--")</f>
        <v>#VALUE!</v>
      </c>
      <c r="R75" s="110"/>
      <c r="S75" s="84">
        <f>MAX(M38,M44,M52,M55)</f>
        <v>0</v>
      </c>
      <c r="T75" s="84"/>
      <c r="U75" s="13" t="e">
        <f>MAX(IF(E38&gt;=1,K38,0),IF(E44&gt;=1,K44,0),IF(E52&gt;=1,K52,0),IF(E55&gt;=1,K55,0))</f>
        <v>#VALUE!</v>
      </c>
      <c r="V75" s="14" t="b">
        <f>IF(M75,IF(I75=0,O75*10000000000+S75,I75*10000000000000+O75*10000000000+Q75*100000+S75))</f>
        <v>0</v>
      </c>
    </row>
    <row r="76" spans="2:22" ht="12.75">
      <c r="B76" s="25" t="str">
        <f>IF(V76=FALSE,"",RANK(V76,$V$74:$V$78,0))</f>
        <v/>
      </c>
      <c r="C76" s="76" t="str">
        <f>A30</f>
        <v xml:space="preserve">, </v>
      </c>
      <c r="D76" s="77"/>
      <c r="E76" s="85">
        <f>I30</f>
        <v>0</v>
      </c>
      <c r="F76" s="85"/>
      <c r="G76" s="85"/>
      <c r="H76" s="85"/>
      <c r="I76" s="84">
        <f>SUM(E40,E47,E53,E56)</f>
        <v>0</v>
      </c>
      <c r="J76" s="84"/>
      <c r="K76" s="84">
        <f>SUM(G40,G47,G53,G56)</f>
        <v>0</v>
      </c>
      <c r="L76" s="84"/>
      <c r="M76" s="84">
        <f>SUM(I40,I47,I53,I56)</f>
        <v>0</v>
      </c>
      <c r="N76" s="84"/>
      <c r="O76" s="110" t="e">
        <f t="shared" si="8"/>
        <v>#DIV/0!</v>
      </c>
      <c r="P76" s="110"/>
      <c r="Q76" s="110" t="e">
        <f>IF(U76,U76,"--")</f>
        <v>#VALUE!</v>
      </c>
      <c r="R76" s="110"/>
      <c r="S76" s="84">
        <f>MAX(M40,M47,M53,M56)</f>
        <v>0</v>
      </c>
      <c r="T76" s="84"/>
      <c r="U76" s="13" t="e">
        <f>MAX(IF(E40&gt;=1,K40,0),IF(E47&gt;=1,K47,0),IF(E53&gt;=1,K53,0),IF(E56&gt;=1,K56,0))</f>
        <v>#VALUE!</v>
      </c>
      <c r="V76" s="14" t="b">
        <f>IF(M76,IF(I76=0,O76*10000000000+S76,I76*10000000000000+O76*10000000000+Q76*100000+S76))</f>
        <v>0</v>
      </c>
    </row>
    <row r="77" spans="2:22" ht="12.75">
      <c r="B77" s="25" t="str">
        <f>IF(V77=FALSE,"",RANK(V77,$V$74:$V$78,0))</f>
        <v/>
      </c>
      <c r="C77" s="76" t="str">
        <f>A31</f>
        <v xml:space="preserve">, </v>
      </c>
      <c r="D77" s="77"/>
      <c r="E77" s="85">
        <f>I31</f>
        <v>0</v>
      </c>
      <c r="F77" s="85"/>
      <c r="G77" s="85"/>
      <c r="H77" s="85"/>
      <c r="I77" s="84">
        <f>SUM(E41,E45,E48,E51)</f>
        <v>0</v>
      </c>
      <c r="J77" s="84"/>
      <c r="K77" s="84">
        <f>SUM(G41,G45,G48,G51)</f>
        <v>0</v>
      </c>
      <c r="L77" s="84"/>
      <c r="M77" s="84">
        <f>SUM(I41,I45,I48,I51)</f>
        <v>0</v>
      </c>
      <c r="N77" s="84"/>
      <c r="O77" s="110" t="e">
        <f t="shared" si="8"/>
        <v>#DIV/0!</v>
      </c>
      <c r="P77" s="110"/>
      <c r="Q77" s="110" t="e">
        <f>IF(U77,U77,"--")</f>
        <v>#VALUE!</v>
      </c>
      <c r="R77" s="110"/>
      <c r="S77" s="84">
        <f>MAX(M41,M45,M48,M51)</f>
        <v>0</v>
      </c>
      <c r="T77" s="84"/>
      <c r="U77" s="13" t="e">
        <f>MAX(IF(E41&gt;=1,K41,0),IF(E45&gt;=1,K45,0),IF(E48&gt;=1,K48,0),IF(E51&gt;=1,K51,0))</f>
        <v>#VALUE!</v>
      </c>
      <c r="V77" s="14" t="b">
        <f>IF(M77,IF(I77=0,O77*10000000000+S77,I77*10000000000000+O77*10000000000+Q77*100000+S77))</f>
        <v>0</v>
      </c>
    </row>
    <row r="78" spans="2:22" ht="12.75">
      <c r="B78" s="25" t="str">
        <f>IF(V78=FALSE,"",RANK(V78,$V$74:$V$78,0))</f>
        <v/>
      </c>
      <c r="C78" s="76" t="str">
        <f>A32</f>
        <v xml:space="preserve">, </v>
      </c>
      <c r="D78" s="77"/>
      <c r="E78" s="85">
        <f>I32</f>
        <v>0</v>
      </c>
      <c r="F78" s="85"/>
      <c r="G78" s="85"/>
      <c r="H78" s="85"/>
      <c r="I78" s="84">
        <f>SUM(E39,E43,E49,E57)</f>
        <v>0</v>
      </c>
      <c r="J78" s="84"/>
      <c r="K78" s="84">
        <f>SUM(G39,G43,G49,G57)</f>
        <v>0</v>
      </c>
      <c r="L78" s="84"/>
      <c r="M78" s="84">
        <f>SUM(I39,I43,I49,I57)</f>
        <v>0</v>
      </c>
      <c r="N78" s="84"/>
      <c r="O78" s="110" t="e">
        <f t="shared" si="8"/>
        <v>#DIV/0!</v>
      </c>
      <c r="P78" s="110"/>
      <c r="Q78" s="110" t="e">
        <f>IF(U78,U78,"--")</f>
        <v>#VALUE!</v>
      </c>
      <c r="R78" s="110"/>
      <c r="S78" s="84">
        <f>MAX(M39,M43,M49,M57)</f>
        <v>0</v>
      </c>
      <c r="T78" s="84"/>
      <c r="U78" s="13" t="e">
        <f>MAX(IF(E39&gt;=1,K39,0),IF(E43&gt;=1,K43,0),IF(E49&gt;=1,K49,0),IF(E57&gt;=1,K57,0))</f>
        <v>#VALUE!</v>
      </c>
      <c r="V78" s="14" t="b">
        <f>IF(M78,IF(I78=0,O78*10000000000+S78,I78*10000000000000+O78*10000000000+Q78*100000+S78))</f>
        <v>0</v>
      </c>
    </row>
  </sheetData>
  <sheetProtection password="CD87" sheet="1" objects="1" scenarios="1" formatCells="0" selectLockedCells="1"/>
  <mergeCells count="261">
    <mergeCell ref="K73:L73"/>
    <mergeCell ref="M73:N73"/>
    <mergeCell ref="O73:P73"/>
    <mergeCell ref="I75:J75"/>
    <mergeCell ref="K75:L75"/>
    <mergeCell ref="M75:N75"/>
    <mergeCell ref="S63:T63"/>
    <mergeCell ref="O62:P62"/>
    <mergeCell ref="Q62:R62"/>
    <mergeCell ref="S62:T62"/>
    <mergeCell ref="K62:L62"/>
    <mergeCell ref="M62:N62"/>
    <mergeCell ref="M64:N64"/>
    <mergeCell ref="O63:P63"/>
    <mergeCell ref="Q63:R63"/>
    <mergeCell ref="S76:T76"/>
    <mergeCell ref="S77:T77"/>
    <mergeCell ref="S78:T78"/>
    <mergeCell ref="Q73:R73"/>
    <mergeCell ref="Q76:R76"/>
    <mergeCell ref="Q77:R77"/>
    <mergeCell ref="Q78:R78"/>
    <mergeCell ref="O77:P77"/>
    <mergeCell ref="O74:P74"/>
    <mergeCell ref="Q74:R74"/>
    <mergeCell ref="S75:T75"/>
    <mergeCell ref="K76:L76"/>
    <mergeCell ref="M76:N76"/>
    <mergeCell ref="O76:P76"/>
    <mergeCell ref="O75:P75"/>
    <mergeCell ref="C67:D67"/>
    <mergeCell ref="Q67:R67"/>
    <mergeCell ref="E75:H75"/>
    <mergeCell ref="E76:H76"/>
    <mergeCell ref="E77:H77"/>
    <mergeCell ref="C75:D75"/>
    <mergeCell ref="C76:D76"/>
    <mergeCell ref="C77:D77"/>
    <mergeCell ref="I77:J77"/>
    <mergeCell ref="M77:N77"/>
    <mergeCell ref="I74:J74"/>
    <mergeCell ref="K77:L77"/>
    <mergeCell ref="E74:H74"/>
    <mergeCell ref="C73:D73"/>
    <mergeCell ref="C74:D74"/>
    <mergeCell ref="B71:C71"/>
    <mergeCell ref="Q75:R75"/>
    <mergeCell ref="K74:L74"/>
    <mergeCell ref="M74:N74"/>
    <mergeCell ref="I73:J73"/>
    <mergeCell ref="M78:N78"/>
    <mergeCell ref="O78:P78"/>
    <mergeCell ref="I78:J78"/>
    <mergeCell ref="K78:L78"/>
    <mergeCell ref="S67:T67"/>
    <mergeCell ref="S73:T73"/>
    <mergeCell ref="S74:T74"/>
    <mergeCell ref="S66:T66"/>
    <mergeCell ref="O64:P64"/>
    <mergeCell ref="Q64:R64"/>
    <mergeCell ref="S64:T64"/>
    <mergeCell ref="K65:L65"/>
    <mergeCell ref="M65:N65"/>
    <mergeCell ref="O65:P65"/>
    <mergeCell ref="S65:T65"/>
    <mergeCell ref="K66:L66"/>
    <mergeCell ref="M66:N66"/>
    <mergeCell ref="O66:P66"/>
    <mergeCell ref="Q66:R66"/>
    <mergeCell ref="K67:L67"/>
    <mergeCell ref="M67:N67"/>
    <mergeCell ref="O67:P67"/>
    <mergeCell ref="Q65:R65"/>
    <mergeCell ref="K64:L64"/>
    <mergeCell ref="M57:N57"/>
    <mergeCell ref="B46:B49"/>
    <mergeCell ref="B50:B53"/>
    <mergeCell ref="B54:B57"/>
    <mergeCell ref="E57:F57"/>
    <mergeCell ref="G57:H57"/>
    <mergeCell ref="K63:L63"/>
    <mergeCell ref="M63:N63"/>
    <mergeCell ref="M55:N55"/>
    <mergeCell ref="E56:F56"/>
    <mergeCell ref="G56:H56"/>
    <mergeCell ref="I56:J56"/>
    <mergeCell ref="K56:L56"/>
    <mergeCell ref="M56:N56"/>
    <mergeCell ref="E55:F55"/>
    <mergeCell ref="G55:H55"/>
    <mergeCell ref="I55:J55"/>
    <mergeCell ref="K55:L55"/>
    <mergeCell ref="M53:N53"/>
    <mergeCell ref="E54:F54"/>
    <mergeCell ref="G54:H54"/>
    <mergeCell ref="I54:J54"/>
    <mergeCell ref="K54:L54"/>
    <mergeCell ref="B60:C60"/>
    <mergeCell ref="M54:N54"/>
    <mergeCell ref="E53:F53"/>
    <mergeCell ref="G53:H53"/>
    <mergeCell ref="I53:J53"/>
    <mergeCell ref="K53:L53"/>
    <mergeCell ref="M51:N51"/>
    <mergeCell ref="E52:F52"/>
    <mergeCell ref="G52:H52"/>
    <mergeCell ref="I52:J52"/>
    <mergeCell ref="K52:L52"/>
    <mergeCell ref="M52:N52"/>
    <mergeCell ref="E51:F51"/>
    <mergeCell ref="G51:H51"/>
    <mergeCell ref="I51:J51"/>
    <mergeCell ref="K51:L51"/>
    <mergeCell ref="C54:D54"/>
    <mergeCell ref="C55:D55"/>
    <mergeCell ref="C56:D56"/>
    <mergeCell ref="C57:D57"/>
    <mergeCell ref="I57:J57"/>
    <mergeCell ref="K57:L57"/>
    <mergeCell ref="E50:F50"/>
    <mergeCell ref="G50:H50"/>
    <mergeCell ref="I50:J50"/>
    <mergeCell ref="K50:L50"/>
    <mergeCell ref="M50:N50"/>
    <mergeCell ref="E49:F49"/>
    <mergeCell ref="G49:H49"/>
    <mergeCell ref="I49:J49"/>
    <mergeCell ref="K49:L49"/>
    <mergeCell ref="M49:N49"/>
    <mergeCell ref="E48:F48"/>
    <mergeCell ref="G48:H48"/>
    <mergeCell ref="I48:J48"/>
    <mergeCell ref="K48:L48"/>
    <mergeCell ref="M48:N48"/>
    <mergeCell ref="E47:F47"/>
    <mergeCell ref="G47:H47"/>
    <mergeCell ref="I47:J47"/>
    <mergeCell ref="K47:L47"/>
    <mergeCell ref="M47:N47"/>
    <mergeCell ref="E46:F46"/>
    <mergeCell ref="G46:H46"/>
    <mergeCell ref="I46:J46"/>
    <mergeCell ref="K46:L46"/>
    <mergeCell ref="M46:N46"/>
    <mergeCell ref="M45:N45"/>
    <mergeCell ref="I30:M30"/>
    <mergeCell ref="I31:M31"/>
    <mergeCell ref="I32:M32"/>
    <mergeCell ref="M42:N42"/>
    <mergeCell ref="M40:N40"/>
    <mergeCell ref="G44:H44"/>
    <mergeCell ref="I44:J44"/>
    <mergeCell ref="K44:L44"/>
    <mergeCell ref="M44:N44"/>
    <mergeCell ref="G43:H43"/>
    <mergeCell ref="I43:J43"/>
    <mergeCell ref="K43:L43"/>
    <mergeCell ref="M43:N43"/>
    <mergeCell ref="K38:L38"/>
    <mergeCell ref="M38:N38"/>
    <mergeCell ref="M41:N41"/>
    <mergeCell ref="K39:L39"/>
    <mergeCell ref="M39:N39"/>
    <mergeCell ref="N31:P31"/>
    <mergeCell ref="G42:H42"/>
    <mergeCell ref="I42:J42"/>
    <mergeCell ref="K42:L42"/>
    <mergeCell ref="E30:H30"/>
    <mergeCell ref="E40:F40"/>
    <mergeCell ref="G40:H40"/>
    <mergeCell ref="I40:J40"/>
    <mergeCell ref="K40:L40"/>
    <mergeCell ref="B38:B41"/>
    <mergeCell ref="B42:B45"/>
    <mergeCell ref="E43:F43"/>
    <mergeCell ref="E44:F44"/>
    <mergeCell ref="E41:F41"/>
    <mergeCell ref="G41:H41"/>
    <mergeCell ref="I41:J41"/>
    <mergeCell ref="K41:L41"/>
    <mergeCell ref="E42:F42"/>
    <mergeCell ref="E45:F45"/>
    <mergeCell ref="G45:H45"/>
    <mergeCell ref="I45:J45"/>
    <mergeCell ref="K45:L45"/>
    <mergeCell ref="G37:H37"/>
    <mergeCell ref="E31:H31"/>
    <mergeCell ref="D12:E12"/>
    <mergeCell ref="D20:F20"/>
    <mergeCell ref="D16:F16"/>
    <mergeCell ref="D18:F18"/>
    <mergeCell ref="N27:P27"/>
    <mergeCell ref="N28:P28"/>
    <mergeCell ref="N29:P29"/>
    <mergeCell ref="N30:P30"/>
    <mergeCell ref="I37:J37"/>
    <mergeCell ref="K37:L37"/>
    <mergeCell ref="E27:H27"/>
    <mergeCell ref="E28:H28"/>
    <mergeCell ref="E29:H29"/>
    <mergeCell ref="M37:N37"/>
    <mergeCell ref="B35:D35"/>
    <mergeCell ref="N32:P32"/>
    <mergeCell ref="B22:C22"/>
    <mergeCell ref="C78:D78"/>
    <mergeCell ref="I66:J66"/>
    <mergeCell ref="I67:J67"/>
    <mergeCell ref="E62:H62"/>
    <mergeCell ref="E63:H63"/>
    <mergeCell ref="E64:H64"/>
    <mergeCell ref="E65:H65"/>
    <mergeCell ref="E66:H66"/>
    <mergeCell ref="E67:H67"/>
    <mergeCell ref="C62:D62"/>
    <mergeCell ref="C63:D63"/>
    <mergeCell ref="C64:D64"/>
    <mergeCell ref="C65:D65"/>
    <mergeCell ref="C66:D66"/>
    <mergeCell ref="I62:J62"/>
    <mergeCell ref="I63:J63"/>
    <mergeCell ref="I64:J64"/>
    <mergeCell ref="I65:J65"/>
    <mergeCell ref="I76:J76"/>
    <mergeCell ref="E78:H78"/>
    <mergeCell ref="E73:H73"/>
    <mergeCell ref="B9:T9"/>
    <mergeCell ref="C37:D37"/>
    <mergeCell ref="C38:D38"/>
    <mergeCell ref="C39:D39"/>
    <mergeCell ref="C40:D40"/>
    <mergeCell ref="C41:D41"/>
    <mergeCell ref="C27:D27"/>
    <mergeCell ref="C28:D28"/>
    <mergeCell ref="C29:D29"/>
    <mergeCell ref="C30:D30"/>
    <mergeCell ref="C31:D31"/>
    <mergeCell ref="C32:D32"/>
    <mergeCell ref="E32:H32"/>
    <mergeCell ref="I38:J38"/>
    <mergeCell ref="G39:H39"/>
    <mergeCell ref="I39:J39"/>
    <mergeCell ref="E37:F37"/>
    <mergeCell ref="E39:F39"/>
    <mergeCell ref="E38:F38"/>
    <mergeCell ref="G38:H38"/>
    <mergeCell ref="B25:C25"/>
    <mergeCell ref="I27:M27"/>
    <mergeCell ref="I28:M28"/>
    <mergeCell ref="I29:M2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</mergeCells>
  <conditionalFormatting sqref="B74:B78">
    <cfRule type="expression" priority="12" dxfId="10" stopIfTrue="1">
      <formula>ISERROR(B74)</formula>
    </cfRule>
  </conditionalFormatting>
  <conditionalFormatting sqref="C63">
    <cfRule type="cellIs" priority="13" dxfId="10" operator="equal" stopIfTrue="1">
      <formula>#N/A</formula>
    </cfRule>
  </conditionalFormatting>
  <conditionalFormatting sqref="C64:C67">
    <cfRule type="cellIs" priority="11" dxfId="10" operator="equal" stopIfTrue="1">
      <formula>#N/A</formula>
    </cfRule>
  </conditionalFormatting>
  <conditionalFormatting sqref="K38:L57">
    <cfRule type="expression" priority="9" dxfId="1">
      <formula>$D$22=2</formula>
    </cfRule>
    <cfRule type="expression" priority="10" dxfId="0">
      <formula>$D$22=1</formula>
    </cfRule>
  </conditionalFormatting>
  <conditionalFormatting sqref="O63:P67">
    <cfRule type="expression" priority="7" dxfId="1">
      <formula>$D$22=2</formula>
    </cfRule>
    <cfRule type="expression" priority="8" dxfId="0">
      <formula>$D$22=1</formula>
    </cfRule>
  </conditionalFormatting>
  <conditionalFormatting sqref="Q63:R67">
    <cfRule type="expression" priority="5" dxfId="1">
      <formula>$D$22=2</formula>
    </cfRule>
    <cfRule type="expression" priority="6" dxfId="0">
      <formula>$D$22=1</formula>
    </cfRule>
  </conditionalFormatting>
  <conditionalFormatting sqref="O74:P78">
    <cfRule type="expression" priority="3" dxfId="1">
      <formula>$D$22=2</formula>
    </cfRule>
    <cfRule type="expression" priority="4" dxfId="0">
      <formula>$D$22=1</formula>
    </cfRule>
  </conditionalFormatting>
  <conditionalFormatting sqref="Q74:R78">
    <cfRule type="expression" priority="1" dxfId="1">
      <formula>$D$22=2</formula>
    </cfRule>
    <cfRule type="expression" priority="2" dxfId="0">
      <formula>$D$22=1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5"/>
  <headerFooter alignWithMargins="0">
    <oddFooter>&amp;R&amp;8&amp;P/&amp;N</oddFooter>
  </headerFooter>
  <rowBreaks count="1" manualBreakCount="1">
    <brk id="32" min="1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J23" sqref="J23"/>
    </sheetView>
  </sheetViews>
  <sheetFormatPr defaultColWidth="11.421875" defaultRowHeight="12.75"/>
  <sheetData>
    <row r="1" spans="1:10" ht="12.75">
      <c r="A1">
        <v>1</v>
      </c>
      <c r="C1">
        <f>Tabelle!V38</f>
        <v>0</v>
      </c>
      <c r="D1">
        <f>Tabelle!W38</f>
        <v>0</v>
      </c>
      <c r="E1">
        <f>Tabelle!X38</f>
        <v>0</v>
      </c>
      <c r="F1">
        <f>Tabelle!Y38</f>
        <v>0</v>
      </c>
      <c r="G1">
        <f>Tabelle!Z38</f>
        <v>0</v>
      </c>
      <c r="H1" t="str">
        <f>Tabelle!AA38</f>
        <v/>
      </c>
      <c r="I1">
        <f>Tabelle!AB38</f>
        <v>0</v>
      </c>
      <c r="J1">
        <f>Tabelle!AC38</f>
        <v>0</v>
      </c>
    </row>
    <row r="2" spans="1:10" ht="12.75">
      <c r="A2">
        <v>2</v>
      </c>
      <c r="C2">
        <f>Tabelle!V40</f>
        <v>0</v>
      </c>
      <c r="D2">
        <f>Tabelle!W40</f>
        <v>0</v>
      </c>
      <c r="E2">
        <f>Tabelle!X40</f>
        <v>0</v>
      </c>
      <c r="F2">
        <f>Tabelle!Y40</f>
        <v>0</v>
      </c>
      <c r="G2">
        <f>Tabelle!Z40</f>
        <v>0</v>
      </c>
      <c r="H2" t="str">
        <f>Tabelle!AA40</f>
        <v/>
      </c>
      <c r="I2">
        <f>Tabelle!AB40</f>
        <v>0</v>
      </c>
      <c r="J2">
        <f>Tabelle!AC40</f>
        <v>0</v>
      </c>
    </row>
    <row r="3" spans="1:10" ht="12.75">
      <c r="A3">
        <v>3</v>
      </c>
      <c r="C3">
        <f>Tabelle!V42</f>
        <v>0</v>
      </c>
      <c r="D3">
        <f>Tabelle!W42</f>
        <v>0</v>
      </c>
      <c r="E3">
        <f>Tabelle!X42</f>
        <v>0</v>
      </c>
      <c r="F3">
        <f>Tabelle!Y42</f>
        <v>0</v>
      </c>
      <c r="G3">
        <f>Tabelle!Z42</f>
        <v>0</v>
      </c>
      <c r="H3" t="str">
        <f>Tabelle!AA42</f>
        <v/>
      </c>
      <c r="I3">
        <f>Tabelle!AB42</f>
        <v>0</v>
      </c>
      <c r="J3">
        <f>Tabelle!AC42</f>
        <v>0</v>
      </c>
    </row>
    <row r="4" spans="1:10" ht="12.75">
      <c r="A4">
        <v>4</v>
      </c>
      <c r="C4">
        <f>Tabelle!V44</f>
        <v>0</v>
      </c>
      <c r="D4">
        <f>Tabelle!W44</f>
        <v>0</v>
      </c>
      <c r="E4">
        <f>Tabelle!X44</f>
        <v>0</v>
      </c>
      <c r="F4">
        <f>Tabelle!Y44</f>
        <v>0</v>
      </c>
      <c r="G4">
        <f>Tabelle!Z44</f>
        <v>0</v>
      </c>
      <c r="H4" t="str">
        <f>Tabelle!AA44</f>
        <v/>
      </c>
      <c r="I4">
        <f>Tabelle!AB44</f>
        <v>0</v>
      </c>
      <c r="J4">
        <f>Tabelle!AC44</f>
        <v>0</v>
      </c>
    </row>
    <row r="5" spans="1:10" ht="12.75">
      <c r="A5">
        <v>5</v>
      </c>
      <c r="C5">
        <f>Tabelle!V46</f>
        <v>0</v>
      </c>
      <c r="D5">
        <f>Tabelle!W46</f>
        <v>0</v>
      </c>
      <c r="E5">
        <f>Tabelle!X46</f>
        <v>0</v>
      </c>
      <c r="F5">
        <f>Tabelle!Y46</f>
        <v>0</v>
      </c>
      <c r="G5">
        <f>Tabelle!Z46</f>
        <v>0</v>
      </c>
      <c r="H5" t="str">
        <f>Tabelle!AA46</f>
        <v/>
      </c>
      <c r="I5">
        <f>Tabelle!AB46</f>
        <v>0</v>
      </c>
      <c r="J5">
        <f>Tabelle!AC46</f>
        <v>0</v>
      </c>
    </row>
    <row r="6" spans="1:10" ht="12.75">
      <c r="A6">
        <v>6</v>
      </c>
      <c r="C6">
        <f>Tabelle!V48</f>
        <v>0</v>
      </c>
      <c r="D6">
        <f>Tabelle!W48</f>
        <v>0</v>
      </c>
      <c r="E6">
        <f>Tabelle!X48</f>
        <v>0</v>
      </c>
      <c r="F6">
        <f>Tabelle!Y48</f>
        <v>0</v>
      </c>
      <c r="G6">
        <f>Tabelle!Z48</f>
        <v>0</v>
      </c>
      <c r="H6" t="str">
        <f>Tabelle!AA48</f>
        <v/>
      </c>
      <c r="I6">
        <f>Tabelle!AB48</f>
        <v>0</v>
      </c>
      <c r="J6">
        <f>Tabelle!AC48</f>
        <v>0</v>
      </c>
    </row>
    <row r="7" spans="1:10" ht="12.75">
      <c r="A7">
        <v>7</v>
      </c>
      <c r="C7">
        <f>Tabelle!V50</f>
        <v>0</v>
      </c>
      <c r="D7">
        <f>Tabelle!W50</f>
        <v>0</v>
      </c>
      <c r="E7">
        <f>Tabelle!X50</f>
        <v>0</v>
      </c>
      <c r="F7">
        <f>Tabelle!Y50</f>
        <v>0</v>
      </c>
      <c r="G7">
        <f>Tabelle!Z50</f>
        <v>0</v>
      </c>
      <c r="H7" t="str">
        <f>Tabelle!AA50</f>
        <v/>
      </c>
      <c r="I7">
        <f>Tabelle!AB50</f>
        <v>0</v>
      </c>
      <c r="J7">
        <f>Tabelle!AC50</f>
        <v>0</v>
      </c>
    </row>
    <row r="8" spans="1:10" ht="12.75">
      <c r="A8">
        <v>8</v>
      </c>
      <c r="C8">
        <f>Tabelle!V52</f>
        <v>0</v>
      </c>
      <c r="D8">
        <f>Tabelle!W52</f>
        <v>0</v>
      </c>
      <c r="E8">
        <f>Tabelle!X52</f>
        <v>0</v>
      </c>
      <c r="F8">
        <f>Tabelle!Y52</f>
        <v>0</v>
      </c>
      <c r="G8">
        <f>Tabelle!Z52</f>
        <v>0</v>
      </c>
      <c r="H8" t="str">
        <f>Tabelle!AA52</f>
        <v/>
      </c>
      <c r="I8">
        <f>Tabelle!AB52</f>
        <v>0</v>
      </c>
      <c r="J8">
        <f>Tabelle!AC52</f>
        <v>0</v>
      </c>
    </row>
    <row r="9" spans="1:10" ht="12.75">
      <c r="A9">
        <v>9</v>
      </c>
      <c r="C9">
        <f>Tabelle!V54</f>
        <v>0</v>
      </c>
      <c r="D9">
        <f>Tabelle!W54</f>
        <v>0</v>
      </c>
      <c r="E9">
        <f>Tabelle!X54</f>
        <v>0</v>
      </c>
      <c r="F9">
        <f>Tabelle!Y54</f>
        <v>0</v>
      </c>
      <c r="G9">
        <f>Tabelle!Z54</f>
        <v>0</v>
      </c>
      <c r="H9" t="str">
        <f>Tabelle!AA54</f>
        <v/>
      </c>
      <c r="I9">
        <f>Tabelle!AB54</f>
        <v>0</v>
      </c>
      <c r="J9">
        <f>Tabelle!AC54</f>
        <v>0</v>
      </c>
    </row>
    <row r="10" spans="1:10" ht="12.75">
      <c r="A10">
        <v>10</v>
      </c>
      <c r="C10">
        <f>Tabelle!V56</f>
        <v>0</v>
      </c>
      <c r="D10">
        <f>Tabelle!W56</f>
        <v>0</v>
      </c>
      <c r="E10">
        <f>Tabelle!X56</f>
        <v>0</v>
      </c>
      <c r="F10">
        <f>Tabelle!Y56</f>
        <v>0</v>
      </c>
      <c r="G10">
        <f>Tabelle!Z56</f>
        <v>0</v>
      </c>
      <c r="H10" t="str">
        <f>Tabelle!AA56</f>
        <v/>
      </c>
      <c r="I10">
        <f>Tabelle!AB56</f>
        <v>0</v>
      </c>
      <c r="J10">
        <f>Tabelle!AC56</f>
        <v>0</v>
      </c>
    </row>
  </sheetData>
  <sheetProtection password="CD8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Surfer</dc:creator>
  <cp:keywords/>
  <dc:description/>
  <cp:lastModifiedBy>Volker Schneider</cp:lastModifiedBy>
  <cp:lastPrinted>2014-09-06T15:55:54Z</cp:lastPrinted>
  <dcterms:created xsi:type="dcterms:W3CDTF">2013-12-22T19:30:03Z</dcterms:created>
  <dcterms:modified xsi:type="dcterms:W3CDTF">2021-10-04T13:35:47Z</dcterms:modified>
  <cp:category/>
  <cp:version/>
  <cp:contentType/>
  <cp:contentStatus/>
</cp:coreProperties>
</file>