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bookViews>
    <workbookView xWindow="65416" yWindow="65416" windowWidth="24240" windowHeight="13740" activeTab="1"/>
  </bookViews>
  <sheets>
    <sheet name="Anleitung" sheetId="4" r:id="rId1"/>
    <sheet name="Tabelle" sheetId="1" r:id="rId2"/>
    <sheet name="CSV" sheetId="2" r:id="rId3"/>
  </sheets>
  <definedNames>
    <definedName name="_xlnm.Print_Area" localSheetId="0">'Anleitung'!$A$1:$F$22</definedName>
    <definedName name="_xlnm.Print_Area" localSheetId="1">'Tabelle'!$A$1:$T$145</definedName>
    <definedName name="_xlnm.Print_Titles" localSheetId="1">'Tabelle'!$1:$9</definedName>
  </definedNames>
  <calcPr calcId="152511"/>
  <extLst/>
</workbook>
</file>

<file path=xl/comments2.xml><?xml version="1.0" encoding="utf-8"?>
<comments xmlns="http://schemas.openxmlformats.org/spreadsheetml/2006/main">
  <authors>
    <author> </author>
  </authors>
  <commentList>
    <comment ref="B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z.B. Landesmeisterschaft Freie Partie gr. Billard</t>
        </r>
      </text>
    </comment>
  </commentList>
</comments>
</file>

<file path=xl/sharedStrings.xml><?xml version="1.0" encoding="utf-8"?>
<sst xmlns="http://schemas.openxmlformats.org/spreadsheetml/2006/main" count="185" uniqueCount="72">
  <si>
    <t>Saison:</t>
  </si>
  <si>
    <t>Distanz:</t>
  </si>
  <si>
    <t>Punkte:</t>
  </si>
  <si>
    <t>Aufnahmen:</t>
  </si>
  <si>
    <t>Austragungsort:</t>
  </si>
  <si>
    <t>Datum:</t>
  </si>
  <si>
    <t>Ausrichter:</t>
  </si>
  <si>
    <t>Teilnehmer:</t>
  </si>
  <si>
    <t>Nr.</t>
  </si>
  <si>
    <t>Name</t>
  </si>
  <si>
    <t>Vorname</t>
  </si>
  <si>
    <t>Verein</t>
  </si>
  <si>
    <t>Spieler-Nr</t>
  </si>
  <si>
    <t>Bälle</t>
  </si>
  <si>
    <t>GD</t>
  </si>
  <si>
    <t>HS</t>
  </si>
  <si>
    <t>Aufn.</t>
  </si>
  <si>
    <t>Runde</t>
  </si>
  <si>
    <t>Rang</t>
  </si>
  <si>
    <t>BED</t>
  </si>
  <si>
    <t>Ermittlung Rang</t>
  </si>
  <si>
    <t>Ermittlung BED</t>
  </si>
  <si>
    <t>Partie-
Punkte</t>
  </si>
  <si>
    <t>Spielergebnisse:</t>
  </si>
  <si>
    <t>Rangliste:</t>
  </si>
  <si>
    <t>Zwischenstand:</t>
  </si>
  <si>
    <t>Anleitung zum Ausfüllen des Spielberichts</t>
  </si>
  <si>
    <t>Der Spielbericht ist mit Schreibschutz versehen. Die Schriftgröße in Zellen kann angepasst werden. Durch Drücken der TAB-Taste springt man von Eingabefeld zu Eingabefeld. Bei Zellen mit kleinen roten Dreiecken oben rechts sind Kommentare hinterlegt.</t>
  </si>
  <si>
    <t>Titel:</t>
  </si>
  <si>
    <t>Den angezeigten Text ersetzen durch z.B. Landesmeisterschaft Freie Partie kl. Billard, oder Qualifikation zur LM Cadre 35/2</t>
  </si>
  <si>
    <r>
      <t xml:space="preserve">Vollständig ausfüllen </t>
    </r>
    <r>
      <rPr>
        <b/>
        <u val="single"/>
        <sz val="10"/>
        <rFont val="Arial"/>
        <family val="2"/>
      </rPr>
      <t>gemäß Einladung</t>
    </r>
    <r>
      <rPr>
        <sz val="10"/>
        <rFont val="Arial"/>
        <family val="2"/>
      </rPr>
      <t>. Wenn Eingaben fehlen werden keine Ranglisten erstellt.</t>
    </r>
  </si>
  <si>
    <t>Ranglisten:</t>
  </si>
  <si>
    <t>Druckbereich:</t>
  </si>
  <si>
    <t>Blatt CSV:</t>
  </si>
  <si>
    <t>Dient zum Ergebnisimport in die Billardarea und wird nicht bearbeitet.</t>
  </si>
  <si>
    <t>Sparte:</t>
  </si>
  <si>
    <t>Technik</t>
  </si>
  <si>
    <t>Dreiband</t>
  </si>
  <si>
    <t>Durch wählen der Sparte werden die GDs bei Auswahl von Technik (Freie Partie, Cadre oder Einband) auf 2 Nachkommastellen und bei Auswahl von Dreiband auf 3 Nachkommastellen gekürzt und angezeigt.</t>
  </si>
  <si>
    <t>Gruppe A</t>
  </si>
  <si>
    <t>Gruppe B</t>
  </si>
  <si>
    <t>Finale</t>
  </si>
  <si>
    <t>ok</t>
  </si>
  <si>
    <t>Distanz Gruppenspiele:</t>
  </si>
  <si>
    <t>Distanz Finale:</t>
  </si>
  <si>
    <t>Gemäß Einladung eingeben. Auf die Distanz wird bei der Eingabe der Spielergebnisse zugegriffen um Fehleingaben zu erkennen. Solange die Spieldistanz nicht eingegeben ist erscheint die Meldung 
"&lt;-- bitte Spieldistanz eingeben"</t>
  </si>
  <si>
    <t>Spielergebnisse 
bei den Gruppenspielen:</t>
  </si>
  <si>
    <r>
      <t xml:space="preserve">Für eine Partie werden bei Spieler 1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Aufnahmen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Bei Spieler 2 werden nur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Die Partiepunkte werden errechnet und die Aufnahmen von Spieler 2 automatisch eingetragen. Wird die Distanz überschritten, wird eine entsprechende Meldung angezeigt.</t>
    </r>
  </si>
  <si>
    <t>Gesamtrangliste:</t>
  </si>
  <si>
    <t>Die Ranglisten werden erst angezeigt, wenn alle Spiele einer Gruppe gespielt sind. In der Tabelle rechts neben den Ranglisten kann der Zwischenstand abgelesen werden (nicht im Druckbereich).</t>
  </si>
  <si>
    <t>Der Druckbereich ist eingestellt und umfasst 4 Seiten.</t>
  </si>
  <si>
    <t>Distanzen: Bei fehlenden Eingaben wird Hinweis angezeigt
Ergebnise Gruppe A und B stimmen überein
Finale wird zugeordnet
Endrangliste Zwischenstand ausgefüllt
Hinweis beim Überschreiten der Distanz wird angezeigt
Nachkommastellen (2/3) werden nach Änderung der Sparte (B27) geändert
Blatt CSV: Fehler bei der Übertragung der Daten von Gruppe B wurde korrigiert -&gt;V02</t>
  </si>
  <si>
    <t>Test3 (V1)</t>
  </si>
  <si>
    <t>Gesamt-Rangliste wird nicht angezeigt -&gt;V02 -&gt;V1</t>
  </si>
  <si>
    <t>Gesamt-Rangliste: Platz 3-10 werden nicht nach GD geordnet, wurde korrigiert</t>
  </si>
  <si>
    <t>Test1 (V01)</t>
  </si>
  <si>
    <t>Test2 (V02)</t>
  </si>
  <si>
    <t>Nachkommastellen bei GD und BED werden abhängig von der gewählten Sparte (D24) über eine benutzerdefinierte Formatierung eingestellt.</t>
  </si>
  <si>
    <t>Hinweise:</t>
  </si>
  <si>
    <t>Wertung Gruppenspiele: Partiepunkte-GD-BED-HS</t>
  </si>
  <si>
    <t>Gesamtrangliste: Wertung Platz 1/2 über Finale, Platz 3-10 siehe Wertung Gruppenspiele</t>
  </si>
  <si>
    <t>Spielergebnisse 
im Finale:</t>
  </si>
  <si>
    <t>Test4 (V1)</t>
  </si>
  <si>
    <t>getestet am 31.10.2021</t>
  </si>
  <si>
    <t>CSV-Import in CC ok</t>
  </si>
  <si>
    <t>Eingabe Meisterschaft und Disziplin</t>
  </si>
  <si>
    <t>V3 vom 31.10.2021</t>
  </si>
  <si>
    <t>Bewertung</t>
  </si>
  <si>
    <t>F1</t>
  </si>
  <si>
    <t>F2</t>
  </si>
  <si>
    <t>PP-GD-BED-HS</t>
  </si>
  <si>
    <r>
      <t xml:space="preserve">Für Spieler 1 werden </t>
    </r>
    <r>
      <rPr>
        <b/>
        <sz val="10"/>
        <rFont val="Arial"/>
        <family val="2"/>
      </rPr>
      <t>Bälle, Aufnahmen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Bei Spieler 2 werden nur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Die Partiepunkte werden errechnet und die Aufnahmen automatisch eingetragen. Bei Unentschieden nach der Spieldistanz gemäß Einladung zum Turnier vorgehen (Verlängerung/Tie-Break). Dem Gewinner der Verlängerung wird 1 Ball zum Ergebnis nach Erreichen der Spieldistanz addiert.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</si>
</sst>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77" formatCode="0.00"/>
  </numFmts>
  <fonts count="25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rgb="FF0066FF"/>
      <name val="Arial"/>
      <family val="2"/>
    </font>
    <font>
      <sz val="12"/>
      <color theme="0"/>
      <name val="Arial"/>
      <family val="2"/>
    </font>
    <font>
      <sz val="10"/>
      <color rgb="FF0066FF"/>
      <name val="Arial"/>
      <family val="2"/>
    </font>
    <font>
      <b/>
      <u val="single"/>
      <sz val="14"/>
      <color rgb="FF0066FF"/>
      <name val="Arial"/>
      <family val="2"/>
    </font>
    <font>
      <sz val="14"/>
      <name val="Arial"/>
      <family val="2"/>
    </font>
    <font>
      <sz val="14"/>
      <color rgb="FF0066FF"/>
      <name val="Arial"/>
      <family val="2"/>
    </font>
    <font>
      <b/>
      <sz val="12"/>
      <color rgb="FF0066FF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8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1" fontId="12" fillId="0" borderId="0" xfId="0" applyNumberFormat="1" applyFont="1"/>
    <xf numFmtId="0" fontId="12" fillId="0" borderId="0" xfId="0" applyFont="1" applyAlignment="1">
      <alignment horizontal="center"/>
    </xf>
    <xf numFmtId="2" fontId="12" fillId="0" borderId="0" xfId="0" applyNumberFormat="1" applyFont="1"/>
    <xf numFmtId="0" fontId="3" fillId="0" borderId="0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2" fillId="0" borderId="0" xfId="0" applyFont="1" applyBorder="1"/>
    <xf numFmtId="0" fontId="14" fillId="0" borderId="0" xfId="0" applyFont="1"/>
    <xf numFmtId="0" fontId="15" fillId="0" borderId="0" xfId="0" applyFont="1"/>
    <xf numFmtId="0" fontId="15" fillId="0" borderId="0" xfId="0" applyFont="1" applyBorder="1"/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center" vertical="center"/>
      <protection locked="0"/>
    </xf>
    <xf numFmtId="1" fontId="0" fillId="0" borderId="0" xfId="0" applyNumberFormat="1"/>
    <xf numFmtId="0" fontId="9" fillId="0" borderId="0" xfId="0" applyFont="1" applyAlignment="1">
      <alignment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Protection="1"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Protection="1">
      <protection/>
    </xf>
    <xf numFmtId="0" fontId="0" fillId="0" borderId="0" xfId="0" applyFont="1" applyProtection="1">
      <protection/>
    </xf>
    <xf numFmtId="0" fontId="0" fillId="0" borderId="1" xfId="0" applyFont="1" applyBorder="1" applyAlignment="1">
      <alignment horizontal="center" vertical="center"/>
    </xf>
    <xf numFmtId="0" fontId="0" fillId="0" borderId="0" xfId="22">
      <alignment/>
      <protection/>
    </xf>
    <xf numFmtId="0" fontId="10" fillId="0" borderId="0" xfId="22" applyFont="1" applyAlignment="1">
      <alignment vertical="top"/>
      <protection/>
    </xf>
    <xf numFmtId="0" fontId="12" fillId="0" borderId="0" xfId="22" applyFont="1">
      <alignment/>
      <protection/>
    </xf>
    <xf numFmtId="0" fontId="0" fillId="0" borderId="0" xfId="22" applyFont="1" applyAlignment="1">
      <alignment horizontal="left" vertical="top" wrapText="1"/>
      <protection/>
    </xf>
    <xf numFmtId="0" fontId="0" fillId="0" borderId="0" xfId="22" applyAlignment="1">
      <alignment horizontal="left" vertical="top" wrapText="1"/>
      <protection/>
    </xf>
    <xf numFmtId="0" fontId="10" fillId="0" borderId="0" xfId="22" applyFont="1" applyAlignment="1">
      <alignment vertical="top" wrapText="1"/>
      <protection/>
    </xf>
    <xf numFmtId="0" fontId="17" fillId="0" borderId="0" xfId="0" applyFont="1"/>
    <xf numFmtId="14" fontId="17" fillId="0" borderId="0" xfId="0" applyNumberFormat="1" applyFont="1"/>
    <xf numFmtId="0" fontId="17" fillId="0" borderId="0" xfId="0" applyFont="1" applyBorder="1" applyAlignment="1">
      <alignment horizontal="center" vertical="center"/>
    </xf>
    <xf numFmtId="1" fontId="17" fillId="0" borderId="0" xfId="0" applyNumberFormat="1" applyFont="1"/>
    <xf numFmtId="0" fontId="17" fillId="0" borderId="0" xfId="0" applyFont="1" applyAlignment="1">
      <alignment vertical="top" wrapText="1"/>
    </xf>
    <xf numFmtId="0" fontId="11" fillId="0" borderId="0" xfId="0" applyFont="1"/>
    <xf numFmtId="0" fontId="17" fillId="0" borderId="0" xfId="0" applyFont="1" applyAlignment="1">
      <alignment vertical="top"/>
    </xf>
    <xf numFmtId="0" fontId="20" fillId="0" borderId="0" xfId="0" applyFont="1" applyAlignment="1">
      <alignment/>
    </xf>
    <xf numFmtId="0" fontId="17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0" xfId="0" applyNumberFormat="1" applyFont="1" applyFill="1"/>
    <xf numFmtId="1" fontId="18" fillId="0" borderId="0" xfId="0" applyNumberFormat="1" applyFont="1"/>
    <xf numFmtId="1" fontId="0" fillId="0" borderId="0" xfId="0" applyNumberFormat="1" applyFont="1"/>
    <xf numFmtId="0" fontId="0" fillId="0" borderId="0" xfId="22" applyFont="1" applyAlignment="1">
      <alignment horizontal="left" vertical="top" wrapText="1"/>
      <protection/>
    </xf>
    <xf numFmtId="0" fontId="2" fillId="2" borderId="5" xfId="22" applyFont="1" applyFill="1" applyBorder="1" applyAlignment="1">
      <alignment horizontal="center" vertical="center"/>
      <protection/>
    </xf>
    <xf numFmtId="0" fontId="2" fillId="2" borderId="6" xfId="22" applyFont="1" applyFill="1" applyBorder="1" applyAlignment="1">
      <alignment horizontal="center" vertical="center"/>
      <protection/>
    </xf>
    <xf numFmtId="0" fontId="2" fillId="2" borderId="7" xfId="22" applyFont="1" applyFill="1" applyBorder="1" applyAlignment="1">
      <alignment horizontal="center" vertical="center"/>
      <protection/>
    </xf>
    <xf numFmtId="0" fontId="0" fillId="0" borderId="0" xfId="22" applyAlignment="1">
      <alignment horizontal="left" vertical="top" wrapText="1"/>
      <protection/>
    </xf>
    <xf numFmtId="0" fontId="0" fillId="0" borderId="0" xfId="22" applyFont="1" applyAlignment="1">
      <alignment horizontal="left"/>
      <protection/>
    </xf>
    <xf numFmtId="0" fontId="0" fillId="0" borderId="0" xfId="22" applyAlignment="1">
      <alignment horizontal="left"/>
      <protection/>
    </xf>
    <xf numFmtId="0" fontId="18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1" xfId="21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2" fontId="17" fillId="0" borderId="3" xfId="0" applyNumberFormat="1" applyFont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64" fontId="0" fillId="0" borderId="14" xfId="21" applyNumberFormat="1" applyFont="1" applyBorder="1" applyAlignment="1">
      <alignment horizontal="center" vertical="center"/>
    </xf>
    <xf numFmtId="164" fontId="0" fillId="0" borderId="16" xfId="21" applyNumberFormat="1" applyFont="1" applyBorder="1" applyAlignment="1">
      <alignment horizontal="center" vertical="center"/>
    </xf>
    <xf numFmtId="164" fontId="0" fillId="0" borderId="17" xfId="21" applyNumberFormat="1" applyFont="1" applyBorder="1" applyAlignment="1">
      <alignment horizontal="center" vertical="center"/>
    </xf>
    <xf numFmtId="164" fontId="0" fillId="0" borderId="18" xfId="21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64" fontId="0" fillId="0" borderId="13" xfId="21" applyNumberFormat="1" applyFont="1" applyBorder="1" applyAlignment="1">
      <alignment horizontal="center" vertical="center"/>
    </xf>
    <xf numFmtId="164" fontId="0" fillId="0" borderId="9" xfId="21" applyNumberFormat="1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/>
      <protection locked="0"/>
    </xf>
    <xf numFmtId="14" fontId="3" fillId="0" borderId="2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/>
      <protection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64" fontId="0" fillId="0" borderId="12" xfId="21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164" fontId="0" fillId="0" borderId="21" xfId="21" applyNumberFormat="1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Prozent" xfId="21"/>
    <cellStyle name="Standard 2 2" xfId="22"/>
  </cellStyles>
  <dxfs count="30">
    <dxf>
      <numFmt numFmtId="177" formatCode="0.00"/>
      <border/>
    </dxf>
    <dxf>
      <numFmt numFmtId="164" formatCode="0.000"/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2" dropStyle="combo" dx="22" fmlaLink="D24" fmlaRange="$V$3:$V$4" noThreeD="1" sel="2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361950</xdr:colOff>
      <xdr:row>0</xdr:row>
      <xdr:rowOff>95250</xdr:rowOff>
    </xdr:from>
    <xdr:to>
      <xdr:col>14</xdr:col>
      <xdr:colOff>142875</xdr:colOff>
      <xdr:row>5</xdr:row>
      <xdr:rowOff>95250</xdr:rowOff>
    </xdr:to>
    <xdr:pic>
      <xdr:nvPicPr>
        <xdr:cNvPr id="1044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95250"/>
          <a:ext cx="3638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3">
      <selection activeCell="I18" sqref="I18"/>
    </sheetView>
  </sheetViews>
  <sheetFormatPr defaultColWidth="11.421875" defaultRowHeight="12.75"/>
  <cols>
    <col min="1" max="1" width="24.140625" style="62" customWidth="1"/>
    <col min="2" max="5" width="11.421875" style="62" customWidth="1"/>
    <col min="6" max="6" width="12.421875" style="62" customWidth="1"/>
    <col min="7" max="16384" width="11.421875" style="62" customWidth="1"/>
  </cols>
  <sheetData>
    <row r="1" spans="1:6" ht="27" customHeight="1">
      <c r="A1" s="85" t="s">
        <v>26</v>
      </c>
      <c r="B1" s="86"/>
      <c r="C1" s="86"/>
      <c r="D1" s="86"/>
      <c r="E1" s="86"/>
      <c r="F1" s="87"/>
    </row>
    <row r="4" spans="1:6" ht="51.75" customHeight="1">
      <c r="A4" s="84" t="s">
        <v>27</v>
      </c>
      <c r="B4" s="88"/>
      <c r="C4" s="88"/>
      <c r="D4" s="88"/>
      <c r="E4" s="88"/>
      <c r="F4" s="88"/>
    </row>
    <row r="6" spans="1:6" ht="29.25" customHeight="1">
      <c r="A6" s="63" t="s">
        <v>28</v>
      </c>
      <c r="B6" s="84" t="s">
        <v>29</v>
      </c>
      <c r="C6" s="88"/>
      <c r="D6" s="88"/>
      <c r="E6" s="88"/>
      <c r="F6" s="88"/>
    </row>
    <row r="7" ht="12.75">
      <c r="A7" s="64"/>
    </row>
    <row r="8" spans="1:6" ht="56.25" customHeight="1">
      <c r="A8" s="63" t="s">
        <v>1</v>
      </c>
      <c r="B8" s="84" t="s">
        <v>45</v>
      </c>
      <c r="C8" s="84"/>
      <c r="D8" s="84"/>
      <c r="E8" s="84"/>
      <c r="F8" s="84"/>
    </row>
    <row r="9" ht="12.75">
      <c r="A9" s="64"/>
    </row>
    <row r="10" spans="1:6" ht="29.25" customHeight="1">
      <c r="A10" s="63" t="s">
        <v>7</v>
      </c>
      <c r="B10" s="84" t="s">
        <v>30</v>
      </c>
      <c r="C10" s="88"/>
      <c r="D10" s="88"/>
      <c r="E10" s="88"/>
      <c r="F10" s="88"/>
    </row>
    <row r="11" spans="1:6" ht="12.75">
      <c r="A11" s="63"/>
      <c r="B11" s="65"/>
      <c r="C11" s="66"/>
      <c r="D11" s="66"/>
      <c r="E11" s="66"/>
      <c r="F11" s="66"/>
    </row>
    <row r="12" spans="1:6" ht="54.75" customHeight="1">
      <c r="A12" s="63" t="s">
        <v>35</v>
      </c>
      <c r="B12" s="84" t="s">
        <v>38</v>
      </c>
      <c r="C12" s="84"/>
      <c r="D12" s="84"/>
      <c r="E12" s="84"/>
      <c r="F12" s="84"/>
    </row>
    <row r="13" ht="12.75">
      <c r="A13" s="64"/>
    </row>
    <row r="14" spans="1:6" ht="66" customHeight="1">
      <c r="A14" s="67" t="s">
        <v>46</v>
      </c>
      <c r="B14" s="84" t="s">
        <v>47</v>
      </c>
      <c r="C14" s="88"/>
      <c r="D14" s="88"/>
      <c r="E14" s="88"/>
      <c r="F14" s="88"/>
    </row>
    <row r="15" ht="12.75">
      <c r="A15" s="64"/>
    </row>
    <row r="16" spans="1:6" ht="55.5" customHeight="1">
      <c r="A16" s="63" t="s">
        <v>31</v>
      </c>
      <c r="B16" s="84" t="s">
        <v>49</v>
      </c>
      <c r="C16" s="88"/>
      <c r="D16" s="88"/>
      <c r="E16" s="88"/>
      <c r="F16" s="88"/>
    </row>
    <row r="17" ht="12.75">
      <c r="A17" s="64"/>
    </row>
    <row r="18" spans="1:6" ht="95.25" customHeight="1">
      <c r="A18" s="67" t="s">
        <v>61</v>
      </c>
      <c r="B18" s="84" t="s">
        <v>71</v>
      </c>
      <c r="C18" s="84"/>
      <c r="D18" s="84"/>
      <c r="E18" s="84"/>
      <c r="F18" s="84"/>
    </row>
    <row r="19" ht="12.75">
      <c r="A19" s="64"/>
    </row>
    <row r="20" spans="1:6" ht="12.75">
      <c r="A20" s="63" t="s">
        <v>32</v>
      </c>
      <c r="B20" s="89" t="s">
        <v>50</v>
      </c>
      <c r="C20" s="89"/>
      <c r="D20" s="89"/>
      <c r="E20" s="89"/>
      <c r="F20" s="89"/>
    </row>
    <row r="21" ht="12.75">
      <c r="A21" s="64"/>
    </row>
    <row r="22" spans="1:6" ht="12.75">
      <c r="A22" s="63" t="s">
        <v>33</v>
      </c>
      <c r="B22" s="90" t="s">
        <v>34</v>
      </c>
      <c r="C22" s="90"/>
      <c r="D22" s="90"/>
      <c r="E22" s="90"/>
      <c r="F22" s="90"/>
    </row>
  </sheetData>
  <sheetProtection password="CD87" sheet="1" objects="1" scenarios="1" selectLockedCells="1" selectUnlockedCells="1"/>
  <mergeCells count="11">
    <mergeCell ref="B14:F14"/>
    <mergeCell ref="B16:F16"/>
    <mergeCell ref="B18:F18"/>
    <mergeCell ref="B20:F20"/>
    <mergeCell ref="B22:F22"/>
    <mergeCell ref="B12:F12"/>
    <mergeCell ref="A1:F1"/>
    <mergeCell ref="A4:F4"/>
    <mergeCell ref="B6:F6"/>
    <mergeCell ref="B8:F8"/>
    <mergeCell ref="B10:F10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48"/>
  <sheetViews>
    <sheetView tabSelected="1" zoomScaleSheetLayoutView="80" workbookViewId="0" topLeftCell="B1">
      <selection activeCell="B9" sqref="B9:T9"/>
    </sheetView>
  </sheetViews>
  <sheetFormatPr defaultColWidth="11.421875" defaultRowHeight="12.75"/>
  <cols>
    <col min="1" max="1" width="7.421875" style="0" hidden="1" customWidth="1"/>
    <col min="2" max="2" width="8.57421875" style="0" customWidth="1"/>
    <col min="3" max="3" width="11.7109375" style="0" customWidth="1"/>
    <col min="4" max="4" width="10.7109375" style="0" customWidth="1"/>
    <col min="5" max="20" width="4.7109375" style="0" customWidth="1"/>
    <col min="21" max="21" width="24.00390625" style="31" customWidth="1"/>
    <col min="22" max="22" width="10.8515625" style="31" customWidth="1"/>
    <col min="23" max="23" width="11.7109375" style="31" customWidth="1"/>
    <col min="24" max="24" width="10.7109375" style="31" customWidth="1"/>
    <col min="25" max="29" width="4.7109375" style="31" customWidth="1"/>
    <col min="30" max="30" width="4.8515625" style="31" customWidth="1"/>
    <col min="31" max="31" width="4.7109375" style="31" customWidth="1"/>
    <col min="32" max="40" width="4.7109375" style="0" customWidth="1"/>
    <col min="41" max="41" width="14.421875" style="0" hidden="1" customWidth="1"/>
    <col min="42" max="42" width="16.7109375" style="0" hidden="1" customWidth="1"/>
    <col min="43" max="43" width="19.57421875" style="0" hidden="1" customWidth="1"/>
  </cols>
  <sheetData>
    <row r="1" spans="2:35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U1" s="69" t="s">
        <v>66</v>
      </c>
      <c r="V1" s="69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</row>
    <row r="2" spans="2:35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69" t="s">
        <v>63</v>
      </c>
      <c r="V2" s="69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</row>
    <row r="3" spans="2:35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69" t="s">
        <v>64</v>
      </c>
      <c r="V3" s="68" t="s">
        <v>36</v>
      </c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</row>
    <row r="4" spans="2:35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U4" s="69"/>
      <c r="V4" s="68" t="s">
        <v>37</v>
      </c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</row>
    <row r="5" spans="2:35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U5" s="69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</row>
    <row r="6" spans="2:35" ht="12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U6" s="69" t="s">
        <v>55</v>
      </c>
      <c r="V6" s="93" t="s">
        <v>51</v>
      </c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72"/>
      <c r="AI6" s="72"/>
    </row>
    <row r="7" spans="2:35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U7" s="69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72"/>
      <c r="AI7" s="72"/>
    </row>
    <row r="8" spans="21:35" ht="12.75">
      <c r="U8" s="68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72"/>
      <c r="AI8" s="72"/>
    </row>
    <row r="9" spans="2:35" ht="30" customHeight="1">
      <c r="B9" s="165" t="s">
        <v>65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68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72"/>
      <c r="AI9" s="72"/>
    </row>
    <row r="10" spans="17:35" s="2" customFormat="1" ht="15">
      <c r="Q10" s="3"/>
      <c r="U10" s="7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72"/>
      <c r="AI10" s="72"/>
    </row>
    <row r="11" spans="17:35" s="2" customFormat="1" ht="15">
      <c r="Q11" s="3"/>
      <c r="U11" s="7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72"/>
      <c r="AI11" s="72"/>
    </row>
    <row r="12" spans="2:35" ht="15.75">
      <c r="B12" s="14" t="s">
        <v>0</v>
      </c>
      <c r="C12" s="15"/>
      <c r="D12" s="155"/>
      <c r="E12" s="155"/>
      <c r="F12" s="3"/>
      <c r="G12" s="3"/>
      <c r="H12" s="3"/>
      <c r="I12" s="3"/>
      <c r="J12" s="3"/>
      <c r="Q12" s="3"/>
      <c r="U12" s="68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</row>
    <row r="13" spans="2:35" ht="15.75">
      <c r="B13" s="14"/>
      <c r="C13" s="15"/>
      <c r="D13" s="15"/>
      <c r="E13" s="15"/>
      <c r="F13" s="15"/>
      <c r="G13" s="15"/>
      <c r="H13" s="15"/>
      <c r="I13" s="15"/>
      <c r="J13" s="3"/>
      <c r="Q13" s="3"/>
      <c r="U13" s="69" t="s">
        <v>56</v>
      </c>
      <c r="V13" s="93" t="s">
        <v>53</v>
      </c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</row>
    <row r="14" spans="2:35" ht="15.75">
      <c r="B14" s="14" t="s">
        <v>43</v>
      </c>
      <c r="C14" s="15"/>
      <c r="E14" s="163" t="s">
        <v>2</v>
      </c>
      <c r="F14" s="163"/>
      <c r="G14" s="16"/>
      <c r="I14" s="15" t="s">
        <v>3</v>
      </c>
      <c r="J14" s="3"/>
      <c r="K14" s="3"/>
      <c r="L14" s="16"/>
      <c r="M14" s="36"/>
      <c r="N14" s="19" t="str">
        <f>IF(OR(G14="",L14=""),"&lt;-- bitte Spieldistanz eingeben !","")</f>
        <v>&lt;-- bitte Spieldistanz eingeben !</v>
      </c>
      <c r="Q14" s="3"/>
      <c r="U14" s="68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</row>
    <row r="15" spans="2:35" ht="15.75">
      <c r="B15" s="26"/>
      <c r="C15" s="18"/>
      <c r="D15" s="51"/>
      <c r="E15" s="52"/>
      <c r="F15" s="52"/>
      <c r="G15" s="36"/>
      <c r="H15" s="51"/>
      <c r="I15" s="18"/>
      <c r="J15" s="53"/>
      <c r="K15" s="53"/>
      <c r="L15" s="36"/>
      <c r="M15" s="36"/>
      <c r="N15" s="54"/>
      <c r="O15" s="51"/>
      <c r="P15" s="51"/>
      <c r="Q15" s="53"/>
      <c r="R15" s="51"/>
      <c r="S15" s="51"/>
      <c r="T15" s="51"/>
      <c r="U15" s="68" t="s">
        <v>52</v>
      </c>
      <c r="V15" s="94" t="s">
        <v>54</v>
      </c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68"/>
      <c r="AI15" s="68"/>
    </row>
    <row r="16" spans="2:35" ht="15.75">
      <c r="B16" s="14" t="s">
        <v>44</v>
      </c>
      <c r="C16" s="15"/>
      <c r="D16" s="51"/>
      <c r="E16" s="163" t="s">
        <v>2</v>
      </c>
      <c r="F16" s="163"/>
      <c r="G16" s="48"/>
      <c r="H16" s="51"/>
      <c r="I16" s="15" t="s">
        <v>3</v>
      </c>
      <c r="J16" s="3"/>
      <c r="K16" s="3"/>
      <c r="L16" s="37"/>
      <c r="M16" s="36"/>
      <c r="N16" s="54" t="str">
        <f>IF(OR(G16="",L16=""),"&lt;-- bitte Spieldistanz eingeben !","")</f>
        <v>&lt;-- bitte Spieldistanz eingeben !</v>
      </c>
      <c r="O16" s="51"/>
      <c r="P16" s="51"/>
      <c r="Q16" s="53"/>
      <c r="R16" s="51"/>
      <c r="S16" s="51"/>
      <c r="T16" s="51"/>
      <c r="U16" s="68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68"/>
      <c r="AI16" s="68"/>
    </row>
    <row r="17" spans="2:35" ht="16.5" customHeight="1">
      <c r="B17" s="14"/>
      <c r="C17" s="15"/>
      <c r="D17" s="15"/>
      <c r="E17" s="15"/>
      <c r="F17" s="15"/>
      <c r="G17" s="15"/>
      <c r="H17" s="15"/>
      <c r="I17" s="15"/>
      <c r="J17" s="3"/>
      <c r="Q17" s="3"/>
      <c r="U17" s="69" t="s">
        <v>62</v>
      </c>
      <c r="V17" s="72" t="s">
        <v>42</v>
      </c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</row>
    <row r="18" spans="2:35" ht="15.75">
      <c r="B18" s="14" t="s">
        <v>4</v>
      </c>
      <c r="C18" s="15"/>
      <c r="D18" s="157"/>
      <c r="E18" s="178"/>
      <c r="F18" s="178"/>
      <c r="G18" s="178"/>
      <c r="H18" s="178"/>
      <c r="I18" s="15"/>
      <c r="J18" s="3"/>
      <c r="Q18" s="3"/>
      <c r="U18" s="68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</row>
    <row r="19" spans="2:35" ht="16.5" customHeight="1">
      <c r="B19" s="14"/>
      <c r="C19" s="15"/>
      <c r="D19" s="15"/>
      <c r="E19" s="15"/>
      <c r="F19" s="15"/>
      <c r="G19" s="18"/>
      <c r="H19" s="15"/>
      <c r="I19" s="15"/>
      <c r="J19" s="3"/>
      <c r="Q19" s="3"/>
      <c r="U19" s="74" t="s">
        <v>58</v>
      </c>
      <c r="V19" s="93" t="s">
        <v>57</v>
      </c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72"/>
      <c r="AI19" s="72"/>
    </row>
    <row r="20" spans="2:35" ht="15.75">
      <c r="B20" s="14" t="s">
        <v>5</v>
      </c>
      <c r="C20" s="15"/>
      <c r="D20" s="156"/>
      <c r="E20" s="157"/>
      <c r="F20" s="157"/>
      <c r="G20" s="17"/>
      <c r="H20" s="15"/>
      <c r="I20" s="15"/>
      <c r="J20" s="3"/>
      <c r="Q20" s="3"/>
      <c r="U20" s="7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72"/>
      <c r="AI20" s="72"/>
    </row>
    <row r="21" spans="2:35" ht="15.75">
      <c r="B21" s="14"/>
      <c r="C21" s="15"/>
      <c r="D21" s="15"/>
      <c r="E21" s="15"/>
      <c r="F21" s="15"/>
      <c r="G21" s="18"/>
      <c r="H21" s="15"/>
      <c r="I21" s="15"/>
      <c r="J21" s="3"/>
      <c r="Q21" s="3"/>
      <c r="U21" s="73"/>
      <c r="V21" s="93" t="s">
        <v>59</v>
      </c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72"/>
      <c r="AI21" s="72"/>
    </row>
    <row r="22" spans="2:35" ht="15.75" customHeight="1">
      <c r="B22" s="14" t="s">
        <v>6</v>
      </c>
      <c r="C22" s="15"/>
      <c r="D22" s="157"/>
      <c r="E22" s="178"/>
      <c r="F22" s="178"/>
      <c r="G22" s="178"/>
      <c r="H22" s="178"/>
      <c r="I22" s="15"/>
      <c r="J22" s="3"/>
      <c r="Q22" s="3"/>
      <c r="U22" s="68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72"/>
      <c r="AI22" s="72"/>
    </row>
    <row r="23" spans="2:35" ht="15.75">
      <c r="B23" s="26"/>
      <c r="C23" s="18"/>
      <c r="D23" s="17"/>
      <c r="E23" s="17"/>
      <c r="F23" s="17"/>
      <c r="G23" s="17"/>
      <c r="H23" s="15"/>
      <c r="I23" s="15"/>
      <c r="J23" s="3"/>
      <c r="Q23" s="3"/>
      <c r="U23" s="68"/>
      <c r="V23" s="93" t="s">
        <v>60</v>
      </c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72"/>
      <c r="AI23" s="72"/>
    </row>
    <row r="24" spans="2:35" ht="15.75">
      <c r="B24" s="160" t="s">
        <v>35</v>
      </c>
      <c r="C24" s="160"/>
      <c r="D24" s="25">
        <v>2</v>
      </c>
      <c r="E24" s="17"/>
      <c r="F24" s="17"/>
      <c r="G24" s="17"/>
      <c r="H24" s="15"/>
      <c r="I24" s="15"/>
      <c r="J24" s="3"/>
      <c r="Q24" s="3"/>
      <c r="U24" s="68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72"/>
      <c r="AI24" s="72"/>
    </row>
    <row r="25" spans="2:35" ht="15.75">
      <c r="B25" s="1"/>
      <c r="C25" s="2"/>
      <c r="D25" s="2"/>
      <c r="E25" s="2"/>
      <c r="F25" s="2"/>
      <c r="G25" s="2"/>
      <c r="H25" s="2"/>
      <c r="I25" s="2"/>
      <c r="Q25" s="3"/>
      <c r="AF25" s="31"/>
      <c r="AG25" s="31"/>
      <c r="AH25" s="31"/>
      <c r="AI25" s="31"/>
    </row>
    <row r="26" spans="2:35" ht="15.75">
      <c r="B26" s="1"/>
      <c r="C26" s="2"/>
      <c r="D26" s="2"/>
      <c r="E26" s="2"/>
      <c r="F26" s="2"/>
      <c r="G26" s="2"/>
      <c r="H26" s="2"/>
      <c r="I26" s="2"/>
      <c r="Q26" s="3"/>
      <c r="AF26" s="31"/>
      <c r="AG26" s="31"/>
      <c r="AH26" s="31"/>
      <c r="AI26" s="31"/>
    </row>
    <row r="27" spans="2:17" ht="18">
      <c r="B27" s="132" t="s">
        <v>7</v>
      </c>
      <c r="C27" s="13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3"/>
    </row>
    <row r="28" spans="2:17" ht="18">
      <c r="B28" s="47"/>
      <c r="C28" s="47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Q28" s="3"/>
    </row>
    <row r="29" spans="2:17" ht="18">
      <c r="B29" s="46" t="s">
        <v>39</v>
      </c>
      <c r="C29" s="4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Q29" s="3"/>
    </row>
    <row r="30" ht="12.75">
      <c r="Q30" s="3"/>
    </row>
    <row r="31" spans="2:18" ht="15.75">
      <c r="B31" s="12" t="s">
        <v>8</v>
      </c>
      <c r="C31" s="143" t="s">
        <v>9</v>
      </c>
      <c r="D31" s="145"/>
      <c r="E31" s="143" t="s">
        <v>10</v>
      </c>
      <c r="F31" s="144"/>
      <c r="G31" s="144"/>
      <c r="H31" s="145"/>
      <c r="I31" s="143" t="s">
        <v>11</v>
      </c>
      <c r="J31" s="144"/>
      <c r="K31" s="144"/>
      <c r="L31" s="144"/>
      <c r="M31" s="145"/>
      <c r="N31" s="158" t="s">
        <v>12</v>
      </c>
      <c r="O31" s="158"/>
      <c r="P31" s="158"/>
      <c r="R31" s="3"/>
    </row>
    <row r="32" spans="1:18" ht="18.75" customHeight="1">
      <c r="A32" t="str">
        <f>C32&amp;", "&amp;E32</f>
        <v xml:space="preserve">, </v>
      </c>
      <c r="B32" s="13">
        <v>1</v>
      </c>
      <c r="C32" s="150"/>
      <c r="D32" s="162"/>
      <c r="E32" s="150"/>
      <c r="F32" s="151"/>
      <c r="G32" s="151"/>
      <c r="H32" s="152"/>
      <c r="I32" s="140"/>
      <c r="J32" s="141"/>
      <c r="K32" s="141"/>
      <c r="L32" s="141"/>
      <c r="M32" s="142"/>
      <c r="N32" s="147"/>
      <c r="O32" s="148"/>
      <c r="P32" s="149"/>
      <c r="R32" s="3"/>
    </row>
    <row r="33" spans="1:18" ht="18.75" customHeight="1">
      <c r="A33" t="str">
        <f>C33&amp;", "&amp;E33</f>
        <v xml:space="preserve">, </v>
      </c>
      <c r="B33" s="13">
        <v>2</v>
      </c>
      <c r="C33" s="150"/>
      <c r="D33" s="162"/>
      <c r="E33" s="150"/>
      <c r="F33" s="151"/>
      <c r="G33" s="151"/>
      <c r="H33" s="152"/>
      <c r="I33" s="140"/>
      <c r="J33" s="141"/>
      <c r="K33" s="141"/>
      <c r="L33" s="141"/>
      <c r="M33" s="142"/>
      <c r="N33" s="147"/>
      <c r="O33" s="148"/>
      <c r="P33" s="149"/>
      <c r="R33" s="3"/>
    </row>
    <row r="34" spans="1:18" ht="18.75" customHeight="1">
      <c r="A34" t="str">
        <f>C34&amp;", "&amp;E34</f>
        <v xml:space="preserve">, </v>
      </c>
      <c r="B34" s="13">
        <v>3</v>
      </c>
      <c r="C34" s="150"/>
      <c r="D34" s="162"/>
      <c r="E34" s="150"/>
      <c r="F34" s="151"/>
      <c r="G34" s="151"/>
      <c r="H34" s="152"/>
      <c r="I34" s="140"/>
      <c r="J34" s="141"/>
      <c r="K34" s="141"/>
      <c r="L34" s="141"/>
      <c r="M34" s="142"/>
      <c r="N34" s="147"/>
      <c r="O34" s="148"/>
      <c r="P34" s="149"/>
      <c r="R34" s="3"/>
    </row>
    <row r="35" spans="1:16" ht="18.75" customHeight="1">
      <c r="A35" t="str">
        <f>C35&amp;", "&amp;E35</f>
        <v xml:space="preserve">, </v>
      </c>
      <c r="B35" s="13">
        <v>4</v>
      </c>
      <c r="C35" s="150"/>
      <c r="D35" s="162"/>
      <c r="E35" s="150"/>
      <c r="F35" s="151"/>
      <c r="G35" s="151"/>
      <c r="H35" s="152"/>
      <c r="I35" s="140"/>
      <c r="J35" s="141"/>
      <c r="K35" s="141"/>
      <c r="L35" s="141"/>
      <c r="M35" s="142"/>
      <c r="N35" s="147"/>
      <c r="O35" s="148"/>
      <c r="P35" s="149"/>
    </row>
    <row r="36" spans="1:16" ht="18.75" customHeight="1">
      <c r="A36" t="str">
        <f aca="true" t="shared" si="0" ref="A36:A44">C36&amp;", "&amp;E36</f>
        <v xml:space="preserve">, </v>
      </c>
      <c r="B36" s="13">
        <v>5</v>
      </c>
      <c r="C36" s="150"/>
      <c r="D36" s="162"/>
      <c r="E36" s="150"/>
      <c r="F36" s="151"/>
      <c r="G36" s="151"/>
      <c r="H36" s="152"/>
      <c r="I36" s="140"/>
      <c r="J36" s="141"/>
      <c r="K36" s="141"/>
      <c r="L36" s="141"/>
      <c r="M36" s="142"/>
      <c r="N36" s="147"/>
      <c r="O36" s="148"/>
      <c r="P36" s="149"/>
    </row>
    <row r="37" spans="2:20" ht="18.75" customHeight="1">
      <c r="B37" s="36"/>
      <c r="C37" s="17"/>
      <c r="D37" s="55"/>
      <c r="E37" s="17"/>
      <c r="F37" s="17"/>
      <c r="G37" s="17"/>
      <c r="H37" s="17"/>
      <c r="I37" s="56"/>
      <c r="J37" s="56"/>
      <c r="K37" s="56"/>
      <c r="L37" s="56"/>
      <c r="M37" s="56"/>
      <c r="N37" s="36"/>
      <c r="O37" s="36"/>
      <c r="P37" s="36"/>
      <c r="Q37" s="51"/>
      <c r="R37" s="51"/>
      <c r="S37" s="51"/>
      <c r="T37" s="51"/>
    </row>
    <row r="38" spans="2:20" ht="18.75" customHeight="1">
      <c r="B38" s="57" t="s">
        <v>40</v>
      </c>
      <c r="C38" s="17"/>
      <c r="D38" s="55"/>
      <c r="E38" s="17"/>
      <c r="F38" s="17"/>
      <c r="G38" s="17"/>
      <c r="H38" s="17"/>
      <c r="I38" s="56"/>
      <c r="J38" s="56"/>
      <c r="K38" s="56"/>
      <c r="L38" s="56"/>
      <c r="M38" s="56"/>
      <c r="N38" s="36"/>
      <c r="O38" s="36"/>
      <c r="P38" s="36"/>
      <c r="Q38" s="51"/>
      <c r="R38" s="51"/>
      <c r="S38" s="51"/>
      <c r="T38" s="51"/>
    </row>
    <row r="39" spans="2:20" ht="12.75" customHeight="1">
      <c r="B39" s="36"/>
      <c r="C39" s="17"/>
      <c r="D39" s="55"/>
      <c r="E39" s="17"/>
      <c r="F39" s="17"/>
      <c r="G39" s="17"/>
      <c r="H39" s="17"/>
      <c r="I39" s="56"/>
      <c r="J39" s="56"/>
      <c r="K39" s="56"/>
      <c r="L39" s="56"/>
      <c r="M39" s="56"/>
      <c r="N39" s="36"/>
      <c r="O39" s="36"/>
      <c r="P39" s="36"/>
      <c r="Q39" s="51"/>
      <c r="R39" s="51"/>
      <c r="S39" s="51"/>
      <c r="T39" s="51"/>
    </row>
    <row r="40" spans="2:16" ht="18.75" customHeight="1">
      <c r="B40" s="29" t="s">
        <v>8</v>
      </c>
      <c r="C40" s="143" t="s">
        <v>9</v>
      </c>
      <c r="D40" s="145"/>
      <c r="E40" s="143" t="s">
        <v>10</v>
      </c>
      <c r="F40" s="144"/>
      <c r="G40" s="144"/>
      <c r="H40" s="145"/>
      <c r="I40" s="143" t="s">
        <v>11</v>
      </c>
      <c r="J40" s="144"/>
      <c r="K40" s="144"/>
      <c r="L40" s="144"/>
      <c r="M40" s="145"/>
      <c r="N40" s="158" t="s">
        <v>12</v>
      </c>
      <c r="O40" s="158"/>
      <c r="P40" s="158"/>
    </row>
    <row r="41" spans="1:16" ht="18.75" customHeight="1">
      <c r="A41" t="str">
        <f t="shared" si="0"/>
        <v xml:space="preserve">, </v>
      </c>
      <c r="B41" s="13">
        <v>1</v>
      </c>
      <c r="C41" s="166"/>
      <c r="D41" s="167"/>
      <c r="E41" s="150"/>
      <c r="F41" s="151"/>
      <c r="G41" s="151"/>
      <c r="H41" s="152"/>
      <c r="I41" s="168"/>
      <c r="J41" s="169"/>
      <c r="K41" s="169"/>
      <c r="L41" s="169"/>
      <c r="M41" s="170"/>
      <c r="N41" s="171"/>
      <c r="O41" s="172"/>
      <c r="P41" s="173"/>
    </row>
    <row r="42" spans="1:16" ht="18.75" customHeight="1">
      <c r="A42" t="str">
        <f t="shared" si="0"/>
        <v xml:space="preserve">, </v>
      </c>
      <c r="B42" s="13">
        <v>2</v>
      </c>
      <c r="C42" s="166"/>
      <c r="D42" s="167"/>
      <c r="E42" s="150"/>
      <c r="F42" s="151"/>
      <c r="G42" s="151"/>
      <c r="H42" s="152"/>
      <c r="I42" s="168"/>
      <c r="J42" s="169"/>
      <c r="K42" s="169"/>
      <c r="L42" s="169"/>
      <c r="M42" s="170"/>
      <c r="N42" s="147"/>
      <c r="O42" s="148"/>
      <c r="P42" s="149"/>
    </row>
    <row r="43" spans="1:16" ht="18.75" customHeight="1">
      <c r="A43" t="str">
        <f t="shared" si="0"/>
        <v xml:space="preserve">, </v>
      </c>
      <c r="B43" s="13">
        <v>3</v>
      </c>
      <c r="C43" s="166"/>
      <c r="D43" s="167"/>
      <c r="E43" s="150"/>
      <c r="F43" s="151"/>
      <c r="G43" s="151"/>
      <c r="H43" s="152"/>
      <c r="I43" s="168"/>
      <c r="J43" s="169"/>
      <c r="K43" s="169"/>
      <c r="L43" s="169"/>
      <c r="M43" s="170"/>
      <c r="N43" s="147"/>
      <c r="O43" s="148"/>
      <c r="P43" s="149"/>
    </row>
    <row r="44" spans="1:16" ht="18.75" customHeight="1">
      <c r="A44" t="str">
        <f t="shared" si="0"/>
        <v xml:space="preserve">, </v>
      </c>
      <c r="B44" s="13">
        <v>4</v>
      </c>
      <c r="C44" s="166"/>
      <c r="D44" s="167"/>
      <c r="E44" s="150"/>
      <c r="F44" s="151"/>
      <c r="G44" s="151"/>
      <c r="H44" s="152"/>
      <c r="I44" s="168"/>
      <c r="J44" s="169"/>
      <c r="K44" s="169"/>
      <c r="L44" s="169"/>
      <c r="M44" s="170"/>
      <c r="N44" s="147"/>
      <c r="O44" s="148"/>
      <c r="P44" s="149"/>
    </row>
    <row r="45" spans="1:16" ht="18.75" customHeight="1">
      <c r="A45" t="str">
        <f>C45&amp;", "&amp;E45</f>
        <v xml:space="preserve">, </v>
      </c>
      <c r="B45" s="13">
        <v>5</v>
      </c>
      <c r="C45" s="166"/>
      <c r="D45" s="167"/>
      <c r="E45" s="150"/>
      <c r="F45" s="151"/>
      <c r="G45" s="151"/>
      <c r="H45" s="152"/>
      <c r="I45" s="168"/>
      <c r="J45" s="169"/>
      <c r="K45" s="169"/>
      <c r="L45" s="169"/>
      <c r="M45" s="170"/>
      <c r="N45" s="147"/>
      <c r="O45" s="148"/>
      <c r="P45" s="149"/>
    </row>
    <row r="46" spans="2:20" ht="12.75" customHeight="1">
      <c r="B46" s="36"/>
      <c r="C46" s="17"/>
      <c r="D46" s="55"/>
      <c r="E46" s="17"/>
      <c r="F46" s="17"/>
      <c r="G46" s="17"/>
      <c r="H46" s="17"/>
      <c r="I46" s="56"/>
      <c r="J46" s="56"/>
      <c r="K46" s="56"/>
      <c r="L46" s="56"/>
      <c r="M46" s="56"/>
      <c r="N46" s="36"/>
      <c r="O46" s="36"/>
      <c r="P46" s="36"/>
      <c r="Q46" s="51"/>
      <c r="R46" s="51"/>
      <c r="S46" s="51"/>
      <c r="T46" s="51"/>
    </row>
    <row r="47" spans="2:20" ht="12.75" customHeight="1">
      <c r="B47" s="36"/>
      <c r="C47" s="17"/>
      <c r="D47" s="55"/>
      <c r="E47" s="17"/>
      <c r="F47" s="17"/>
      <c r="G47" s="17"/>
      <c r="H47" s="17"/>
      <c r="I47" s="56"/>
      <c r="J47" s="56"/>
      <c r="K47" s="56"/>
      <c r="L47" s="56"/>
      <c r="M47" s="56"/>
      <c r="N47" s="36"/>
      <c r="O47" s="36"/>
      <c r="P47" s="36"/>
      <c r="Q47" s="51"/>
      <c r="R47" s="51"/>
      <c r="S47" s="51"/>
      <c r="T47" s="51"/>
    </row>
    <row r="48" spans="2:20" ht="12.75" customHeight="1">
      <c r="B48" s="36"/>
      <c r="C48" s="17"/>
      <c r="D48" s="55"/>
      <c r="E48" s="17"/>
      <c r="F48" s="17"/>
      <c r="G48" s="17"/>
      <c r="H48" s="17"/>
      <c r="I48" s="56"/>
      <c r="J48" s="56"/>
      <c r="K48" s="56"/>
      <c r="L48" s="56"/>
      <c r="M48" s="56"/>
      <c r="N48" s="36"/>
      <c r="O48" s="36"/>
      <c r="P48" s="36"/>
      <c r="Q48" s="51"/>
      <c r="R48" s="51"/>
      <c r="S48" s="51"/>
      <c r="T48" s="51"/>
    </row>
    <row r="49" spans="2:20" ht="18">
      <c r="B49" s="161" t="s">
        <v>39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</row>
    <row r="50" spans="2:20" ht="12.7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2:20" ht="18">
      <c r="B51" s="159" t="s">
        <v>23</v>
      </c>
      <c r="C51" s="159"/>
      <c r="D51" s="159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1"/>
      <c r="Q51" s="51"/>
      <c r="R51" s="51"/>
      <c r="S51" s="51"/>
      <c r="T51" s="51"/>
    </row>
    <row r="52" spans="1:31" s="8" customFormat="1" ht="12.75">
      <c r="A52" s="6"/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2:31" s="3" customFormat="1" ht="39" customHeight="1">
      <c r="B53" s="5" t="s">
        <v>17</v>
      </c>
      <c r="C53" s="153" t="s">
        <v>9</v>
      </c>
      <c r="D53" s="154"/>
      <c r="E53" s="164" t="s">
        <v>22</v>
      </c>
      <c r="F53" s="154"/>
      <c r="G53" s="153" t="s">
        <v>13</v>
      </c>
      <c r="H53" s="154"/>
      <c r="I53" s="153" t="s">
        <v>16</v>
      </c>
      <c r="J53" s="154"/>
      <c r="K53" s="153" t="s">
        <v>14</v>
      </c>
      <c r="L53" s="154"/>
      <c r="M53" s="153" t="s">
        <v>15</v>
      </c>
      <c r="N53" s="154"/>
      <c r="O53" s="4"/>
      <c r="U53" s="43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2:29" ht="15" customHeight="1">
      <c r="B54" s="117">
        <v>1</v>
      </c>
      <c r="C54" s="133" t="str">
        <f>A33</f>
        <v xml:space="preserve">, </v>
      </c>
      <c r="D54" s="134"/>
      <c r="E54" s="123" t="str">
        <f>IF(G54="","",IF(G54=G55,1,IF(G54&lt;G55,0,2)))</f>
        <v/>
      </c>
      <c r="F54" s="124"/>
      <c r="G54" s="125"/>
      <c r="H54" s="127"/>
      <c r="I54" s="125"/>
      <c r="J54" s="126"/>
      <c r="K54" s="128" t="e">
        <f>TRUNC(IF(G54="","",G54/I54),IF($D$24=1,2,3))</f>
        <v>#VALUE!</v>
      </c>
      <c r="L54" s="129"/>
      <c r="M54" s="127"/>
      <c r="N54" s="126"/>
      <c r="O54" s="20" t="str">
        <f aca="true" t="shared" si="1" ref="O54:O73">IF(E54="","",IF(OR(G54&gt;$G$14,I54&gt;$L$14),"&lt;&lt; Eingabe Punkte/Aufn. überprüfen",""))</f>
        <v/>
      </c>
      <c r="U54" s="70">
        <v>2</v>
      </c>
      <c r="V54" s="68">
        <f>VLOOKUP(C54,$A$32:$P$45,14,FALSE)</f>
        <v>0</v>
      </c>
      <c r="W54" s="68">
        <f>VLOOKUP(C55,$A$32:$N$36,14,FALSE)</f>
        <v>0</v>
      </c>
      <c r="X54" s="68">
        <f>G54</f>
        <v>0</v>
      </c>
      <c r="Y54" s="68">
        <f>G55</f>
        <v>0</v>
      </c>
      <c r="Z54" s="68">
        <f>I54</f>
        <v>0</v>
      </c>
      <c r="AA54" s="68" t="str">
        <f>I55</f>
        <v/>
      </c>
      <c r="AB54" s="71">
        <f>M54</f>
        <v>0</v>
      </c>
      <c r="AC54" s="71">
        <f>M55</f>
        <v>0</v>
      </c>
    </row>
    <row r="55" spans="2:29" ht="15" customHeight="1">
      <c r="B55" s="118"/>
      <c r="C55" s="135" t="str">
        <f>A36</f>
        <v xml:space="preserve">, </v>
      </c>
      <c r="D55" s="136"/>
      <c r="E55" s="120" t="str">
        <f>IF(G54="","",IF(E54=1,1,IF(E54=2,0,IF(E54=0,2))))</f>
        <v/>
      </c>
      <c r="F55" s="121"/>
      <c r="G55" s="122"/>
      <c r="H55" s="115"/>
      <c r="I55" s="120" t="str">
        <f>IF(I54="","",I54)</f>
        <v/>
      </c>
      <c r="J55" s="146"/>
      <c r="K55" s="130" t="e">
        <f aca="true" t="shared" si="2" ref="K55:K73">TRUNC(IF(G55="","",G55/I55),IF($D$24=1,2,3))</f>
        <v>#VALUE!</v>
      </c>
      <c r="L55" s="131"/>
      <c r="M55" s="115"/>
      <c r="N55" s="116"/>
      <c r="O55" s="21" t="str">
        <f t="shared" si="1"/>
        <v/>
      </c>
      <c r="U55" s="70">
        <v>5</v>
      </c>
      <c r="V55" s="68"/>
      <c r="W55" s="68"/>
      <c r="X55" s="68"/>
      <c r="Y55" s="68"/>
      <c r="Z55" s="68"/>
      <c r="AA55" s="68"/>
      <c r="AB55" s="68"/>
      <c r="AC55" s="68"/>
    </row>
    <row r="56" spans="2:29" ht="15" customHeight="1">
      <c r="B56" s="118"/>
      <c r="C56" s="133" t="str">
        <f>A34</f>
        <v xml:space="preserve">, </v>
      </c>
      <c r="D56" s="134"/>
      <c r="E56" s="123" t="str">
        <f>IF(G56="","",IF(G56=G57,1,IF(G56&lt;G57,0,2)))</f>
        <v/>
      </c>
      <c r="F56" s="124"/>
      <c r="G56" s="125"/>
      <c r="H56" s="127"/>
      <c r="I56" s="125"/>
      <c r="J56" s="126"/>
      <c r="K56" s="128" t="e">
        <f t="shared" si="2"/>
        <v>#VALUE!</v>
      </c>
      <c r="L56" s="129"/>
      <c r="M56" s="127"/>
      <c r="N56" s="126"/>
      <c r="O56" s="20" t="str">
        <f t="shared" si="1"/>
        <v/>
      </c>
      <c r="U56" s="70">
        <v>3</v>
      </c>
      <c r="V56" s="68">
        <f>VLOOKUP(C56,$A$32:$P$45,14,FALSE)</f>
        <v>0</v>
      </c>
      <c r="W56" s="68">
        <f>VLOOKUP(C57,$A$32:$N$36,14,FALSE)</f>
        <v>0</v>
      </c>
      <c r="X56" s="68">
        <f>G56</f>
        <v>0</v>
      </c>
      <c r="Y56" s="68">
        <f>G57</f>
        <v>0</v>
      </c>
      <c r="Z56" s="68">
        <f>I56</f>
        <v>0</v>
      </c>
      <c r="AA56" s="68" t="str">
        <f>I57</f>
        <v/>
      </c>
      <c r="AB56" s="68">
        <f>M56</f>
        <v>0</v>
      </c>
      <c r="AC56" s="68">
        <f>M57</f>
        <v>0</v>
      </c>
    </row>
    <row r="57" spans="2:29" ht="15" customHeight="1">
      <c r="B57" s="119"/>
      <c r="C57" s="135" t="str">
        <f>A35</f>
        <v xml:space="preserve">, </v>
      </c>
      <c r="D57" s="136"/>
      <c r="E57" s="120" t="str">
        <f>IF(G56="","",IF(E56=1,1,IF(E56=2,0,IF(E56=0,2))))</f>
        <v/>
      </c>
      <c r="F57" s="121"/>
      <c r="G57" s="122"/>
      <c r="H57" s="115"/>
      <c r="I57" s="120" t="str">
        <f>IF(I56="","",I56)</f>
        <v/>
      </c>
      <c r="J57" s="146"/>
      <c r="K57" s="130" t="e">
        <f t="shared" si="2"/>
        <v>#VALUE!</v>
      </c>
      <c r="L57" s="131"/>
      <c r="M57" s="115"/>
      <c r="N57" s="116"/>
      <c r="O57" s="20" t="str">
        <f t="shared" si="1"/>
        <v/>
      </c>
      <c r="U57" s="70">
        <v>4</v>
      </c>
      <c r="V57" s="68"/>
      <c r="W57" s="68"/>
      <c r="X57" s="68"/>
      <c r="Y57" s="68"/>
      <c r="Z57" s="68"/>
      <c r="AA57" s="68"/>
      <c r="AB57" s="68"/>
      <c r="AC57" s="68"/>
    </row>
    <row r="58" spans="2:29" ht="15" customHeight="1">
      <c r="B58" s="117">
        <v>2</v>
      </c>
      <c r="C58" s="133" t="str">
        <f>A32</f>
        <v xml:space="preserve">, </v>
      </c>
      <c r="D58" s="134"/>
      <c r="E58" s="123" t="str">
        <f>IF(G58="","",IF(G58=G59,1,IF(G58&lt;G59,0,2)))</f>
        <v/>
      </c>
      <c r="F58" s="124"/>
      <c r="G58" s="125"/>
      <c r="H58" s="127"/>
      <c r="I58" s="125"/>
      <c r="J58" s="126"/>
      <c r="K58" s="128" t="e">
        <f t="shared" si="2"/>
        <v>#VALUE!</v>
      </c>
      <c r="L58" s="129"/>
      <c r="M58" s="127"/>
      <c r="N58" s="126"/>
      <c r="O58" s="20" t="str">
        <f t="shared" si="1"/>
        <v/>
      </c>
      <c r="U58" s="70">
        <v>1</v>
      </c>
      <c r="V58" s="68">
        <f>VLOOKUP(C58,$A$32:$P$45,14,FALSE)</f>
        <v>0</v>
      </c>
      <c r="W58" s="68">
        <f>VLOOKUP(C59,$A$32:$N$36,14,FALSE)</f>
        <v>0</v>
      </c>
      <c r="X58" s="68">
        <f>G58</f>
        <v>0</v>
      </c>
      <c r="Y58" s="68">
        <f>G59</f>
        <v>0</v>
      </c>
      <c r="Z58" s="68">
        <f>I58</f>
        <v>0</v>
      </c>
      <c r="AA58" s="68" t="str">
        <f>I59</f>
        <v/>
      </c>
      <c r="AB58" s="68">
        <f>M58</f>
        <v>0</v>
      </c>
      <c r="AC58" s="68">
        <f>M59</f>
        <v>0</v>
      </c>
    </row>
    <row r="59" spans="2:29" ht="15" customHeight="1">
      <c r="B59" s="118"/>
      <c r="C59" s="135" t="str">
        <f>A36</f>
        <v xml:space="preserve">, </v>
      </c>
      <c r="D59" s="136"/>
      <c r="E59" s="120" t="str">
        <f>IF(G58="","",IF(E58=1,1,IF(E58=2,0,IF(E58=0,2))))</f>
        <v/>
      </c>
      <c r="F59" s="121"/>
      <c r="G59" s="122"/>
      <c r="H59" s="115"/>
      <c r="I59" s="120" t="str">
        <f>IF(I58="","",I58)</f>
        <v/>
      </c>
      <c r="J59" s="146"/>
      <c r="K59" s="130" t="e">
        <f t="shared" si="2"/>
        <v>#VALUE!</v>
      </c>
      <c r="L59" s="131"/>
      <c r="M59" s="115"/>
      <c r="N59" s="116"/>
      <c r="O59" s="20" t="str">
        <f t="shared" si="1"/>
        <v/>
      </c>
      <c r="U59" s="70">
        <v>5</v>
      </c>
      <c r="V59" s="68"/>
      <c r="W59" s="68"/>
      <c r="X59" s="68"/>
      <c r="Y59" s="68"/>
      <c r="Z59" s="68"/>
      <c r="AA59" s="68"/>
      <c r="AB59" s="68"/>
      <c r="AC59" s="68"/>
    </row>
    <row r="60" spans="2:29" ht="15" customHeight="1">
      <c r="B60" s="118"/>
      <c r="C60" s="133" t="str">
        <f>A33</f>
        <v xml:space="preserve">, </v>
      </c>
      <c r="D60" s="134"/>
      <c r="E60" s="123" t="str">
        <f>IF(G60="","",IF(G60=G61,1,IF(G60&lt;G61,0,2)))</f>
        <v/>
      </c>
      <c r="F60" s="124"/>
      <c r="G60" s="125"/>
      <c r="H60" s="127"/>
      <c r="I60" s="125"/>
      <c r="J60" s="126"/>
      <c r="K60" s="128" t="e">
        <f t="shared" si="2"/>
        <v>#VALUE!</v>
      </c>
      <c r="L60" s="129"/>
      <c r="M60" s="127"/>
      <c r="N60" s="126"/>
      <c r="O60" s="20" t="str">
        <f t="shared" si="1"/>
        <v/>
      </c>
      <c r="U60" s="70">
        <v>2</v>
      </c>
      <c r="V60" s="68">
        <f>VLOOKUP(C60,$A$32:$P$45,14,FALSE)</f>
        <v>0</v>
      </c>
      <c r="W60" s="68">
        <f>VLOOKUP(C61,$A$32:$N$36,14,FALSE)</f>
        <v>0</v>
      </c>
      <c r="X60" s="68">
        <f>G60</f>
        <v>0</v>
      </c>
      <c r="Y60" s="68">
        <f>G61</f>
        <v>0</v>
      </c>
      <c r="Z60" s="68">
        <f>I60</f>
        <v>0</v>
      </c>
      <c r="AA60" s="68" t="str">
        <f>I61</f>
        <v/>
      </c>
      <c r="AB60" s="68">
        <f>M60</f>
        <v>0</v>
      </c>
      <c r="AC60" s="68">
        <f>M61</f>
        <v>0</v>
      </c>
    </row>
    <row r="61" spans="2:29" ht="15" customHeight="1">
      <c r="B61" s="119"/>
      <c r="C61" s="135" t="str">
        <f>A35</f>
        <v xml:space="preserve">, </v>
      </c>
      <c r="D61" s="136"/>
      <c r="E61" s="120" t="str">
        <f>IF(G60="","",IF(E60=1,1,IF(E60=2,0,IF(E60=0,2))))</f>
        <v/>
      </c>
      <c r="F61" s="121"/>
      <c r="G61" s="122"/>
      <c r="H61" s="115"/>
      <c r="I61" s="120" t="str">
        <f>IF(I60="","",I60)</f>
        <v/>
      </c>
      <c r="J61" s="146"/>
      <c r="K61" s="130" t="e">
        <f t="shared" si="2"/>
        <v>#VALUE!</v>
      </c>
      <c r="L61" s="131"/>
      <c r="M61" s="115"/>
      <c r="N61" s="116"/>
      <c r="O61" s="20" t="str">
        <f t="shared" si="1"/>
        <v/>
      </c>
      <c r="U61" s="70">
        <v>4</v>
      </c>
      <c r="V61" s="68"/>
      <c r="W61" s="68"/>
      <c r="X61" s="68"/>
      <c r="Y61" s="68"/>
      <c r="Z61" s="68"/>
      <c r="AA61" s="68"/>
      <c r="AB61" s="68"/>
      <c r="AC61" s="68"/>
    </row>
    <row r="62" spans="2:29" ht="15" customHeight="1">
      <c r="B62" s="117">
        <v>3</v>
      </c>
      <c r="C62" s="133" t="str">
        <f>A32</f>
        <v xml:space="preserve">, </v>
      </c>
      <c r="D62" s="134"/>
      <c r="E62" s="123" t="str">
        <f>IF(G62="","",IF(G62=G63,1,IF(G62&lt;G63,0,2)))</f>
        <v/>
      </c>
      <c r="F62" s="124"/>
      <c r="G62" s="125"/>
      <c r="H62" s="126"/>
      <c r="I62" s="127"/>
      <c r="J62" s="127"/>
      <c r="K62" s="128" t="e">
        <f t="shared" si="2"/>
        <v>#VALUE!</v>
      </c>
      <c r="L62" s="129"/>
      <c r="M62" s="127"/>
      <c r="N62" s="126"/>
      <c r="O62" s="20" t="str">
        <f t="shared" si="1"/>
        <v/>
      </c>
      <c r="U62" s="70">
        <v>1</v>
      </c>
      <c r="V62" s="68">
        <f>VLOOKUP(C62,$A$32:$P$45,14,FALSE)</f>
        <v>0</v>
      </c>
      <c r="W62" s="68">
        <f>VLOOKUP(C63,$A$32:$N$36,14,FALSE)</f>
        <v>0</v>
      </c>
      <c r="X62" s="68">
        <f>G62</f>
        <v>0</v>
      </c>
      <c r="Y62" s="68">
        <f>G63</f>
        <v>0</v>
      </c>
      <c r="Z62" s="68">
        <f>I62</f>
        <v>0</v>
      </c>
      <c r="AA62" s="68" t="str">
        <f>I63</f>
        <v/>
      </c>
      <c r="AB62" s="68">
        <f>M62</f>
        <v>0</v>
      </c>
      <c r="AC62" s="68">
        <f>M63</f>
        <v>0</v>
      </c>
    </row>
    <row r="63" spans="2:29" ht="15" customHeight="1">
      <c r="B63" s="118"/>
      <c r="C63" s="135" t="str">
        <f>A34</f>
        <v xml:space="preserve">, </v>
      </c>
      <c r="D63" s="136"/>
      <c r="E63" s="120" t="str">
        <f>IF(G62="","",IF(E62=1,1,IF(E62=2,0,IF(E62=0,2))))</f>
        <v/>
      </c>
      <c r="F63" s="121"/>
      <c r="G63" s="122"/>
      <c r="H63" s="116"/>
      <c r="I63" s="121" t="str">
        <f>IF(I62="","",I62)</f>
        <v/>
      </c>
      <c r="J63" s="121"/>
      <c r="K63" s="130" t="e">
        <f t="shared" si="2"/>
        <v>#VALUE!</v>
      </c>
      <c r="L63" s="131"/>
      <c r="M63" s="115"/>
      <c r="N63" s="116"/>
      <c r="O63" s="20" t="str">
        <f t="shared" si="1"/>
        <v/>
      </c>
      <c r="U63" s="70">
        <v>3</v>
      </c>
      <c r="V63" s="68"/>
      <c r="W63" s="68"/>
      <c r="X63" s="68"/>
      <c r="Y63" s="68"/>
      <c r="Z63" s="68"/>
      <c r="AA63" s="68"/>
      <c r="AB63" s="68"/>
      <c r="AC63" s="68"/>
    </row>
    <row r="64" spans="2:29" ht="15" customHeight="1">
      <c r="B64" s="118"/>
      <c r="C64" s="133" t="str">
        <f>A35</f>
        <v xml:space="preserve">, </v>
      </c>
      <c r="D64" s="134"/>
      <c r="E64" s="123" t="str">
        <f>IF(G64="","",IF(G64=G65,1,IF(G64&lt;G65,0,2)))</f>
        <v/>
      </c>
      <c r="F64" s="124"/>
      <c r="G64" s="125"/>
      <c r="H64" s="126"/>
      <c r="I64" s="127"/>
      <c r="J64" s="127"/>
      <c r="K64" s="128" t="e">
        <f t="shared" si="2"/>
        <v>#VALUE!</v>
      </c>
      <c r="L64" s="129"/>
      <c r="M64" s="127"/>
      <c r="N64" s="126"/>
      <c r="O64" s="20" t="str">
        <f t="shared" si="1"/>
        <v/>
      </c>
      <c r="U64" s="70">
        <v>4</v>
      </c>
      <c r="V64" s="68">
        <f>VLOOKUP(C64,$A$32:$P$45,14,FALSE)</f>
        <v>0</v>
      </c>
      <c r="W64" s="68">
        <f>VLOOKUP(C65,$A$32:$N$36,14,FALSE)</f>
        <v>0</v>
      </c>
      <c r="X64" s="68">
        <f>G64</f>
        <v>0</v>
      </c>
      <c r="Y64" s="68">
        <f>G65</f>
        <v>0</v>
      </c>
      <c r="Z64" s="68">
        <f>I64</f>
        <v>0</v>
      </c>
      <c r="AA64" s="68" t="str">
        <f>I65</f>
        <v/>
      </c>
      <c r="AB64" s="68">
        <f>M64</f>
        <v>0</v>
      </c>
      <c r="AC64" s="68">
        <f>M65</f>
        <v>0</v>
      </c>
    </row>
    <row r="65" spans="2:29" ht="15" customHeight="1">
      <c r="B65" s="119"/>
      <c r="C65" s="135" t="str">
        <f>A36</f>
        <v xml:space="preserve">, </v>
      </c>
      <c r="D65" s="136"/>
      <c r="E65" s="120" t="str">
        <f>IF(G64="","",IF(E64=1,1,IF(E64=2,0,IF(E64=0,2))))</f>
        <v/>
      </c>
      <c r="F65" s="121"/>
      <c r="G65" s="122"/>
      <c r="H65" s="116"/>
      <c r="I65" s="121" t="str">
        <f>IF(I64="","",I64)</f>
        <v/>
      </c>
      <c r="J65" s="121"/>
      <c r="K65" s="130" t="e">
        <f t="shared" si="2"/>
        <v>#VALUE!</v>
      </c>
      <c r="L65" s="131"/>
      <c r="M65" s="115"/>
      <c r="N65" s="116"/>
      <c r="O65" s="20" t="str">
        <f t="shared" si="1"/>
        <v/>
      </c>
      <c r="U65" s="70">
        <v>5</v>
      </c>
      <c r="V65" s="68"/>
      <c r="W65" s="68"/>
      <c r="X65" s="68"/>
      <c r="Y65" s="68"/>
      <c r="Z65" s="68"/>
      <c r="AA65" s="68"/>
      <c r="AB65" s="68"/>
      <c r="AC65" s="68"/>
    </row>
    <row r="66" spans="2:29" ht="15" customHeight="1">
      <c r="B66" s="117">
        <v>4</v>
      </c>
      <c r="C66" s="133" t="str">
        <f>A32</f>
        <v xml:space="preserve">, </v>
      </c>
      <c r="D66" s="134"/>
      <c r="E66" s="123" t="str">
        <f>IF(G66="","",IF(G66=G67,1,IF(G66&lt;G67,0,2)))</f>
        <v/>
      </c>
      <c r="F66" s="124"/>
      <c r="G66" s="125"/>
      <c r="H66" s="126"/>
      <c r="I66" s="127"/>
      <c r="J66" s="127"/>
      <c r="K66" s="128" t="e">
        <f t="shared" si="2"/>
        <v>#VALUE!</v>
      </c>
      <c r="L66" s="129"/>
      <c r="M66" s="127"/>
      <c r="N66" s="126"/>
      <c r="O66" s="20" t="str">
        <f t="shared" si="1"/>
        <v/>
      </c>
      <c r="U66" s="70">
        <v>1</v>
      </c>
      <c r="V66" s="68">
        <f>VLOOKUP(C66,$A$32:$P$45,14,FALSE)</f>
        <v>0</v>
      </c>
      <c r="W66" s="68">
        <f>VLOOKUP(C67,$A$32:$N$36,14,FALSE)</f>
        <v>0</v>
      </c>
      <c r="X66" s="68">
        <f>G66</f>
        <v>0</v>
      </c>
      <c r="Y66" s="68">
        <f>G67</f>
        <v>0</v>
      </c>
      <c r="Z66" s="68">
        <f>I66</f>
        <v>0</v>
      </c>
      <c r="AA66" s="68" t="str">
        <f>I67</f>
        <v/>
      </c>
      <c r="AB66" s="68">
        <f>M66</f>
        <v>0</v>
      </c>
      <c r="AC66" s="68">
        <f>M67</f>
        <v>0</v>
      </c>
    </row>
    <row r="67" spans="2:29" ht="15" customHeight="1">
      <c r="B67" s="118"/>
      <c r="C67" s="135" t="str">
        <f>A35</f>
        <v xml:space="preserve">, </v>
      </c>
      <c r="D67" s="136"/>
      <c r="E67" s="120" t="str">
        <f>IF(G66="","",IF(E66=1,1,IF(E66=2,0,IF(E66=0,2))))</f>
        <v/>
      </c>
      <c r="F67" s="121"/>
      <c r="G67" s="122"/>
      <c r="H67" s="116"/>
      <c r="I67" s="121" t="str">
        <f>IF(I66="","",I66)</f>
        <v/>
      </c>
      <c r="J67" s="121"/>
      <c r="K67" s="130" t="e">
        <f t="shared" si="2"/>
        <v>#VALUE!</v>
      </c>
      <c r="L67" s="131"/>
      <c r="M67" s="115"/>
      <c r="N67" s="116"/>
      <c r="O67" s="20" t="str">
        <f t="shared" si="1"/>
        <v/>
      </c>
      <c r="U67" s="70">
        <v>4</v>
      </c>
      <c r="V67" s="68"/>
      <c r="W67" s="68"/>
      <c r="X67" s="68"/>
      <c r="Y67" s="68"/>
      <c r="Z67" s="68"/>
      <c r="AA67" s="68"/>
      <c r="AB67" s="68"/>
      <c r="AC67" s="68"/>
    </row>
    <row r="68" spans="2:29" ht="15" customHeight="1">
      <c r="B68" s="118"/>
      <c r="C68" s="133" t="str">
        <f>A33</f>
        <v xml:space="preserve">, </v>
      </c>
      <c r="D68" s="134"/>
      <c r="E68" s="123" t="str">
        <f>IF(G68="","",IF(G68=G69,1,IF(G68&lt;G69,0,2)))</f>
        <v/>
      </c>
      <c r="F68" s="124"/>
      <c r="G68" s="125"/>
      <c r="H68" s="126"/>
      <c r="I68" s="127"/>
      <c r="J68" s="127"/>
      <c r="K68" s="128" t="e">
        <f t="shared" si="2"/>
        <v>#VALUE!</v>
      </c>
      <c r="L68" s="129"/>
      <c r="M68" s="127"/>
      <c r="N68" s="126"/>
      <c r="O68" s="20" t="str">
        <f t="shared" si="1"/>
        <v/>
      </c>
      <c r="U68" s="70">
        <v>2</v>
      </c>
      <c r="V68" s="68">
        <f>VLOOKUP(C68,$A$32:$P$45,14,FALSE)</f>
        <v>0</v>
      </c>
      <c r="W68" s="68">
        <f>VLOOKUP(C69,$A$32:$N$36,14,FALSE)</f>
        <v>0</v>
      </c>
      <c r="X68" s="68">
        <f>G68</f>
        <v>0</v>
      </c>
      <c r="Y68" s="68">
        <f>G69</f>
        <v>0</v>
      </c>
      <c r="Z68" s="68">
        <f>I68</f>
        <v>0</v>
      </c>
      <c r="AA68" s="68" t="str">
        <f>I69</f>
        <v/>
      </c>
      <c r="AB68" s="68">
        <f>M68</f>
        <v>0</v>
      </c>
      <c r="AC68" s="68">
        <f>M69</f>
        <v>0</v>
      </c>
    </row>
    <row r="69" spans="2:29" ht="15" customHeight="1">
      <c r="B69" s="119"/>
      <c r="C69" s="135" t="str">
        <f>A34</f>
        <v xml:space="preserve">, </v>
      </c>
      <c r="D69" s="136"/>
      <c r="E69" s="120" t="str">
        <f>IF(G68="","",IF(E68=1,1,IF(E68=2,0,IF(E68=0,2))))</f>
        <v/>
      </c>
      <c r="F69" s="121"/>
      <c r="G69" s="122"/>
      <c r="H69" s="116"/>
      <c r="I69" s="121" t="str">
        <f>IF(I68="","",I68)</f>
        <v/>
      </c>
      <c r="J69" s="121"/>
      <c r="K69" s="130" t="e">
        <f t="shared" si="2"/>
        <v>#VALUE!</v>
      </c>
      <c r="L69" s="131"/>
      <c r="M69" s="115"/>
      <c r="N69" s="116"/>
      <c r="O69" s="20" t="str">
        <f t="shared" si="1"/>
        <v/>
      </c>
      <c r="U69" s="70">
        <v>3</v>
      </c>
      <c r="V69" s="68"/>
      <c r="W69" s="68"/>
      <c r="X69" s="68"/>
      <c r="Y69" s="68"/>
      <c r="Z69" s="68"/>
      <c r="AA69" s="68"/>
      <c r="AB69" s="68"/>
      <c r="AC69" s="68"/>
    </row>
    <row r="70" spans="2:29" ht="15" customHeight="1">
      <c r="B70" s="117">
        <v>5</v>
      </c>
      <c r="C70" s="133" t="str">
        <f>A32</f>
        <v xml:space="preserve">, </v>
      </c>
      <c r="D70" s="134"/>
      <c r="E70" s="123" t="str">
        <f>IF(G70="","",IF(G70=G71,1,IF(G70&lt;G71,0,2)))</f>
        <v/>
      </c>
      <c r="F70" s="124"/>
      <c r="G70" s="125"/>
      <c r="H70" s="126"/>
      <c r="I70" s="127"/>
      <c r="J70" s="127"/>
      <c r="K70" s="128" t="e">
        <f t="shared" si="2"/>
        <v>#VALUE!</v>
      </c>
      <c r="L70" s="129"/>
      <c r="M70" s="127"/>
      <c r="N70" s="126"/>
      <c r="O70" s="20" t="str">
        <f t="shared" si="1"/>
        <v/>
      </c>
      <c r="U70" s="70">
        <v>1</v>
      </c>
      <c r="V70" s="68">
        <f>VLOOKUP(C70,$A$32:$P$45,14,FALSE)</f>
        <v>0</v>
      </c>
      <c r="W70" s="68">
        <f>VLOOKUP(C71,$A$32:$N$36,14,FALSE)</f>
        <v>0</v>
      </c>
      <c r="X70" s="68">
        <f>G70</f>
        <v>0</v>
      </c>
      <c r="Y70" s="68">
        <f>G71</f>
        <v>0</v>
      </c>
      <c r="Z70" s="68">
        <f>I70</f>
        <v>0</v>
      </c>
      <c r="AA70" s="68" t="str">
        <f>I71</f>
        <v/>
      </c>
      <c r="AB70" s="68">
        <f>M70</f>
        <v>0</v>
      </c>
      <c r="AC70" s="68">
        <f>M71</f>
        <v>0</v>
      </c>
    </row>
    <row r="71" spans="2:29" ht="15" customHeight="1">
      <c r="B71" s="118"/>
      <c r="C71" s="135" t="str">
        <f>A33</f>
        <v xml:space="preserve">, </v>
      </c>
      <c r="D71" s="136"/>
      <c r="E71" s="120" t="str">
        <f>IF(G70="","",IF(E70=1,1,IF(E70=2,0,IF(E70=0,2))))</f>
        <v/>
      </c>
      <c r="F71" s="121"/>
      <c r="G71" s="122"/>
      <c r="H71" s="116"/>
      <c r="I71" s="121" t="str">
        <f>IF(I70="","",I70)</f>
        <v/>
      </c>
      <c r="J71" s="121"/>
      <c r="K71" s="130" t="e">
        <f t="shared" si="2"/>
        <v>#VALUE!</v>
      </c>
      <c r="L71" s="131"/>
      <c r="M71" s="115"/>
      <c r="N71" s="116"/>
      <c r="O71" s="20" t="str">
        <f t="shared" si="1"/>
        <v/>
      </c>
      <c r="U71" s="70">
        <v>2</v>
      </c>
      <c r="V71" s="68"/>
      <c r="W71" s="68"/>
      <c r="X71" s="68"/>
      <c r="Y71" s="68"/>
      <c r="Z71" s="68"/>
      <c r="AA71" s="68"/>
      <c r="AB71" s="68"/>
      <c r="AC71" s="68"/>
    </row>
    <row r="72" spans="2:29" ht="15" customHeight="1">
      <c r="B72" s="118"/>
      <c r="C72" s="133" t="str">
        <f>A34</f>
        <v xml:space="preserve">, </v>
      </c>
      <c r="D72" s="134"/>
      <c r="E72" s="123" t="str">
        <f>IF(G72="","",IF(G72=G73,1,IF(G72&lt;G73,0,2)))</f>
        <v/>
      </c>
      <c r="F72" s="124"/>
      <c r="G72" s="125"/>
      <c r="H72" s="126"/>
      <c r="I72" s="127"/>
      <c r="J72" s="127"/>
      <c r="K72" s="128" t="e">
        <f t="shared" si="2"/>
        <v>#VALUE!</v>
      </c>
      <c r="L72" s="129"/>
      <c r="M72" s="127"/>
      <c r="N72" s="126"/>
      <c r="O72" s="20" t="str">
        <f t="shared" si="1"/>
        <v/>
      </c>
      <c r="U72" s="70">
        <v>3</v>
      </c>
      <c r="V72" s="68">
        <f>VLOOKUP(C72,$A$32:$P$45,14,FALSE)</f>
        <v>0</v>
      </c>
      <c r="W72" s="68">
        <f>VLOOKUP(C73,$A$32:$N$36,14,FALSE)</f>
        <v>0</v>
      </c>
      <c r="X72" s="68">
        <f>G72</f>
        <v>0</v>
      </c>
      <c r="Y72" s="68">
        <f>G73</f>
        <v>0</v>
      </c>
      <c r="Z72" s="68">
        <f>I72</f>
        <v>0</v>
      </c>
      <c r="AA72" s="68" t="str">
        <f>I73</f>
        <v/>
      </c>
      <c r="AB72" s="68">
        <f>M72</f>
        <v>0</v>
      </c>
      <c r="AC72" s="68">
        <f>M73</f>
        <v>0</v>
      </c>
    </row>
    <row r="73" spans="2:29" ht="15" customHeight="1">
      <c r="B73" s="119"/>
      <c r="C73" s="137" t="str">
        <f>A36</f>
        <v xml:space="preserve">, </v>
      </c>
      <c r="D73" s="137"/>
      <c r="E73" s="120" t="str">
        <f>IF(G72="","",IF(E72=1,1,IF(E72=2,0,IF(E72=0,2))))</f>
        <v/>
      </c>
      <c r="F73" s="121"/>
      <c r="G73" s="122"/>
      <c r="H73" s="116"/>
      <c r="I73" s="121" t="str">
        <f>IF(I72="","",I72)</f>
        <v/>
      </c>
      <c r="J73" s="121"/>
      <c r="K73" s="138" t="e">
        <f t="shared" si="2"/>
        <v>#VALUE!</v>
      </c>
      <c r="L73" s="139"/>
      <c r="M73" s="115"/>
      <c r="N73" s="116"/>
      <c r="O73" s="20" t="str">
        <f t="shared" si="1"/>
        <v/>
      </c>
      <c r="U73" s="70">
        <v>5</v>
      </c>
      <c r="V73" s="68"/>
      <c r="W73" s="68"/>
      <c r="X73" s="68"/>
      <c r="Y73" s="68"/>
      <c r="Z73" s="68"/>
      <c r="AA73" s="68"/>
      <c r="AB73" s="68"/>
      <c r="AC73" s="68"/>
    </row>
    <row r="74" ht="12.75">
      <c r="U74" s="39"/>
    </row>
    <row r="76" spans="2:42" ht="18">
      <c r="B76" s="132" t="s">
        <v>24</v>
      </c>
      <c r="C76" s="13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V76" s="100" t="s">
        <v>25</v>
      </c>
      <c r="W76" s="100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O76" s="31"/>
      <c r="AP76" s="31"/>
    </row>
    <row r="77" spans="22:42" ht="12.75">
      <c r="V77"/>
      <c r="W77"/>
      <c r="X77"/>
      <c r="Y77"/>
      <c r="Z77"/>
      <c r="AA77"/>
      <c r="AB77"/>
      <c r="AC77"/>
      <c r="AD77"/>
      <c r="AE77"/>
      <c r="AO77" s="31"/>
      <c r="AP77" s="31"/>
    </row>
    <row r="78" spans="2:42" ht="31.5" customHeight="1">
      <c r="B78" s="5" t="s">
        <v>18</v>
      </c>
      <c r="C78" s="153" t="s">
        <v>9</v>
      </c>
      <c r="D78" s="154"/>
      <c r="E78" s="114" t="s">
        <v>11</v>
      </c>
      <c r="F78" s="114"/>
      <c r="G78" s="114"/>
      <c r="H78" s="114"/>
      <c r="I78" s="164" t="s">
        <v>22</v>
      </c>
      <c r="J78" s="154"/>
      <c r="K78" s="114" t="s">
        <v>13</v>
      </c>
      <c r="L78" s="114"/>
      <c r="M78" s="114" t="s">
        <v>16</v>
      </c>
      <c r="N78" s="114"/>
      <c r="O78" s="114" t="s">
        <v>14</v>
      </c>
      <c r="P78" s="114"/>
      <c r="Q78" s="114" t="s">
        <v>19</v>
      </c>
      <c r="R78" s="114"/>
      <c r="S78" s="114" t="s">
        <v>15</v>
      </c>
      <c r="T78" s="114"/>
      <c r="V78" s="24" t="s">
        <v>18</v>
      </c>
      <c r="W78" s="96" t="s">
        <v>9</v>
      </c>
      <c r="X78" s="97"/>
      <c r="Y78" s="102" t="s">
        <v>11</v>
      </c>
      <c r="Z78" s="102"/>
      <c r="AA78" s="102"/>
      <c r="AB78" s="102"/>
      <c r="AC78" s="101" t="s">
        <v>22</v>
      </c>
      <c r="AD78" s="102"/>
      <c r="AE78" s="102" t="s">
        <v>13</v>
      </c>
      <c r="AF78" s="102"/>
      <c r="AG78" s="102" t="s">
        <v>16</v>
      </c>
      <c r="AH78" s="102"/>
      <c r="AI78" s="102" t="s">
        <v>14</v>
      </c>
      <c r="AJ78" s="102"/>
      <c r="AK78" s="102" t="s">
        <v>19</v>
      </c>
      <c r="AL78" s="102"/>
      <c r="AM78" s="102" t="s">
        <v>15</v>
      </c>
      <c r="AN78" s="102"/>
      <c r="AO78" s="34" t="s">
        <v>21</v>
      </c>
      <c r="AP78" s="34" t="s">
        <v>20</v>
      </c>
    </row>
    <row r="79" spans="2:42" s="6" customFormat="1" ht="18.75" customHeight="1">
      <c r="B79" s="10">
        <v>1</v>
      </c>
      <c r="C79" s="109" t="str">
        <f>IF(ISERROR(IF(AG79&lt;&gt;"",VLOOKUP(B79,$V$79:$AM$83,2,FALSE),"")),"",IF(AG79&lt;&gt;"",VLOOKUP(B79,$V$79:$AM$83,2,FALSE),""))</f>
        <v/>
      </c>
      <c r="D79" s="110"/>
      <c r="E79" s="95" t="str">
        <f>IF(ISERROR(IF(AG79&lt;&gt;"",VLOOKUP(B79,$V$79:$AM$83,5,FALSE),"")),"",IF(AG79&lt;&gt;"",VLOOKUP(B79,$V$79:$AM$83,4,FALSE),""))</f>
        <v/>
      </c>
      <c r="F79" s="95"/>
      <c r="G79" s="95"/>
      <c r="H79" s="95"/>
      <c r="I79" s="111" t="str">
        <f>IF(ISERROR(IF(AG79&lt;&gt;"",VLOOKUP(B79,$V$79:$AM$83,7,FALSE),"")),"",IF(AG79&lt;&gt;"",VLOOKUP(B79,$V$79:$AM$83,8,FALSE),""))</f>
        <v/>
      </c>
      <c r="J79" s="112"/>
      <c r="K79" s="113" t="str">
        <f>IF(ISERROR(IF(AG79&lt;&gt;"",VLOOKUP(B79,$V$79:$AM$83,9,FALSE),"")),"",IF(AG79&lt;&gt;"",VLOOKUP(B79,$V$79:$AM$83,10,FALSE),""))</f>
        <v/>
      </c>
      <c r="L79" s="113"/>
      <c r="M79" s="113" t="str">
        <f>IF(ISERROR(IF(AG79&lt;&gt;"",VLOOKUP(B79,$V$79:$AM$83,11,FALSE),"")),"",IF(AG79&lt;&gt;"",VLOOKUP(B79,$V$79:$AM$83,12,FALSE),""))</f>
        <v/>
      </c>
      <c r="N79" s="113"/>
      <c r="O79" s="103" t="str">
        <f>IF(ISERROR(IF(AG79&lt;&gt;"",VLOOKUP(B79,$V$79:$AM$83,13,FALSE),"")),"",IF(AG79&lt;&gt;"",VLOOKUP(B79,$V$79:$AM$83,14,FALSE),""))</f>
        <v/>
      </c>
      <c r="P79" s="103"/>
      <c r="Q79" s="103" t="str">
        <f>IF(ISERROR(IF(AG79&lt;&gt;"",VLOOKUP(B79,$V$79:$AM$83,15,FALSE),"")),"",IF(AG79&lt;&gt;"",VLOOKUP(B79,$V$79:$AM$83,16,FALSE),""))</f>
        <v/>
      </c>
      <c r="R79" s="103"/>
      <c r="S79" s="113" t="str">
        <f>IF(ISERROR(IF(AG79&lt;&gt;"",VLOOKUP(B79,$V$79:$AM$83,17,FALSE),"")),"",IF(AG79&lt;&gt;"",VLOOKUP(B79,$V$79:$AM$83,18,FALSE),""))</f>
        <v/>
      </c>
      <c r="T79" s="113"/>
      <c r="U79" s="31"/>
      <c r="V79" s="61" t="str">
        <f>IF(AP79=FALSE,"",RANK(AP79,$AP$79:$AP$83,0))</f>
        <v/>
      </c>
      <c r="W79" s="98" t="str">
        <f>A32</f>
        <v xml:space="preserve">, </v>
      </c>
      <c r="X79" s="99"/>
      <c r="Y79" s="95">
        <f>I32</f>
        <v>0</v>
      </c>
      <c r="Z79" s="95"/>
      <c r="AA79" s="95"/>
      <c r="AB79" s="95"/>
      <c r="AC79" s="92">
        <f>SUM(E58,E62,E66,E70)</f>
        <v>0</v>
      </c>
      <c r="AD79" s="92"/>
      <c r="AE79" s="92">
        <f>SUM(G58,G62,G66,G70)</f>
        <v>0</v>
      </c>
      <c r="AF79" s="92"/>
      <c r="AG79" s="92">
        <f>SUM(I58,I62,I66,I70)</f>
        <v>0</v>
      </c>
      <c r="AH79" s="92"/>
      <c r="AI79" s="103" t="e">
        <f>TRUNC(AE79/AG79,IF($D$24=1,2,3))</f>
        <v>#DIV/0!</v>
      </c>
      <c r="AJ79" s="103"/>
      <c r="AK79" s="103" t="e">
        <f>IF(AO79,AO79,"--")</f>
        <v>#VALUE!</v>
      </c>
      <c r="AL79" s="103"/>
      <c r="AM79" s="92">
        <f>MAX(M58,M62,M66,M70)</f>
        <v>0</v>
      </c>
      <c r="AN79" s="92"/>
      <c r="AO79" s="35" t="e">
        <f>MAX(IF(E58&gt;=1,K58,0),IF(E62&gt;=1,K62,0),IF(E66&gt;=1,K66,0),IF(E70&gt;=1,K70,0))</f>
        <v>#VALUE!</v>
      </c>
      <c r="AP79" s="33" t="b">
        <f>IF(AG79,IF(AC79=0,AI79*10000000000+AM79,AC79*10000000000000+AI79*10000000000+AK79*100000+AM79))</f>
        <v>0</v>
      </c>
    </row>
    <row r="80" spans="2:42" ht="18.75" customHeight="1">
      <c r="B80" s="11">
        <v>2</v>
      </c>
      <c r="C80" s="109" t="str">
        <f>IF(ISERROR(IF(AG80&lt;&gt;"",VLOOKUP(B80,$V$79:$AM$83,2,FALSE),"")),"",IF(AG80&lt;&gt;"",VLOOKUP(B80,$V$79:$AM$83,2,FALSE),""))</f>
        <v/>
      </c>
      <c r="D80" s="110"/>
      <c r="E80" s="95" t="str">
        <f>IF(ISERROR(IF(AG80&lt;&gt;"",VLOOKUP(B80,$V$79:$AM$83,5,FALSE),"")),"",IF(AG80&lt;&gt;"",VLOOKUP(B80,$V$79:$AM$83,4,FALSE),""))</f>
        <v/>
      </c>
      <c r="F80" s="95"/>
      <c r="G80" s="95"/>
      <c r="H80" s="95"/>
      <c r="I80" s="111" t="str">
        <f>IF(ISERROR(IF(AG80&lt;&gt;"",VLOOKUP(B80,$V$79:$AM$83,7,FALSE),"")),"",IF(AG80&lt;&gt;"",VLOOKUP(B80,$V$79:$AM$83,8,FALSE),""))</f>
        <v/>
      </c>
      <c r="J80" s="112"/>
      <c r="K80" s="113" t="str">
        <f>IF(ISERROR(IF(AG80&lt;&gt;"",VLOOKUP(B80,$V$79:$AM$83,9,FALSE),"")),"",IF(AG80&lt;&gt;"",VLOOKUP(B80,$V$79:$AM$83,10,FALSE),""))</f>
        <v/>
      </c>
      <c r="L80" s="113"/>
      <c r="M80" s="113" t="str">
        <f>IF(ISERROR(IF(AG80&lt;&gt;"",VLOOKUP(B80,$V$79:$AM$83,11,FALSE),"")),"",IF(AG80&lt;&gt;"",VLOOKUP(B80,$V$79:$AM$83,12,FALSE),""))</f>
        <v/>
      </c>
      <c r="N80" s="113"/>
      <c r="O80" s="103" t="str">
        <f>IF(ISERROR(IF(AG80&lt;&gt;"",VLOOKUP(B80,$V$79:$AM$83,13,FALSE),"")),"",IF(AG80&lt;&gt;"",VLOOKUP(B80,$V$79:$AM$83,14,FALSE),""))</f>
        <v/>
      </c>
      <c r="P80" s="103"/>
      <c r="Q80" s="103" t="str">
        <f>IF(ISERROR(IF(AG80&lt;&gt;"",VLOOKUP(B80,$V$79:$AM$83,15,FALSE),"")),"",IF(AG80&lt;&gt;"",VLOOKUP(B80,$V$79:$AM$83,16,FALSE),""))</f>
        <v/>
      </c>
      <c r="R80" s="103"/>
      <c r="S80" s="113" t="str">
        <f>IF(ISERROR(IF(AG80&lt;&gt;"",VLOOKUP(B80,$V$79:$AM$83,17,FALSE),"")),"",IF(AG80&lt;&gt;"",VLOOKUP(B80,$V$79:$AM$83,18,FALSE),""))</f>
        <v/>
      </c>
      <c r="T80" s="113"/>
      <c r="V80" s="61" t="str">
        <f>IF(AP80=FALSE,"",RANK(AP80,$AP$79:$AP$83,0))</f>
        <v/>
      </c>
      <c r="W80" s="98" t="str">
        <f>A33</f>
        <v xml:space="preserve">, </v>
      </c>
      <c r="X80" s="99"/>
      <c r="Y80" s="95">
        <f>I33</f>
        <v>0</v>
      </c>
      <c r="Z80" s="95"/>
      <c r="AA80" s="95"/>
      <c r="AB80" s="95"/>
      <c r="AC80" s="92">
        <f>SUM(E54,E60,E68,E71)</f>
        <v>0</v>
      </c>
      <c r="AD80" s="92"/>
      <c r="AE80" s="92">
        <f>SUM(G54,G60,G68,G71)</f>
        <v>0</v>
      </c>
      <c r="AF80" s="92"/>
      <c r="AG80" s="92">
        <f>SUM(I54,I60,I68,I71)</f>
        <v>0</v>
      </c>
      <c r="AH80" s="92"/>
      <c r="AI80" s="103" t="e">
        <f aca="true" t="shared" si="3" ref="AI80:AI83">TRUNC(AE80/AG80,IF($D$24=1,2,3))</f>
        <v>#DIV/0!</v>
      </c>
      <c r="AJ80" s="103"/>
      <c r="AK80" s="103" t="e">
        <f>IF(AO80,AO80,"--")</f>
        <v>#VALUE!</v>
      </c>
      <c r="AL80" s="103"/>
      <c r="AM80" s="92">
        <f>MAX(M54,M60,M68,M71)</f>
        <v>0</v>
      </c>
      <c r="AN80" s="92"/>
      <c r="AO80" s="35" t="e">
        <f>MAX(IF(E54&gt;=1,K54,0),IF(E60&gt;=1,K60,0),IF(E68&gt;=1,K68,0),IF(E71&gt;=1,K71,0))</f>
        <v>#VALUE!</v>
      </c>
      <c r="AP80" s="33" t="b">
        <f>IF(AG80,IF(AC80=0,AI80*10000000000+AM80,AC80*10000000000000+AI80*10000000000+AK80*100000+AM80))</f>
        <v>0</v>
      </c>
    </row>
    <row r="81" spans="2:42" ht="18.75" customHeight="1">
      <c r="B81" s="11">
        <v>3</v>
      </c>
      <c r="C81" s="109" t="str">
        <f>IF(ISERROR(IF(AG81&lt;&gt;"",VLOOKUP(B81,$V$79:$AM$83,2,FALSE),"")),"",IF(AG81&lt;&gt;"",VLOOKUP(B81,$V$79:$AM$83,2,FALSE),""))</f>
        <v/>
      </c>
      <c r="D81" s="110"/>
      <c r="E81" s="95" t="str">
        <f>IF(ISERROR(IF(AG81&lt;&gt;"",VLOOKUP(B81,$V$79:$AM$83,5,FALSE),"")),"",IF(AG81&lt;&gt;"",VLOOKUP(B81,$V$79:$AM$83,4,FALSE),""))</f>
        <v/>
      </c>
      <c r="F81" s="95"/>
      <c r="G81" s="95"/>
      <c r="H81" s="95"/>
      <c r="I81" s="111" t="str">
        <f>IF(ISERROR(IF(AG81&lt;&gt;"",VLOOKUP(B81,$V$79:$AM$83,7,FALSE),"")),"",IF(AG81&lt;&gt;"",VLOOKUP(B81,$V$79:$AM$83,8,FALSE),""))</f>
        <v/>
      </c>
      <c r="J81" s="112"/>
      <c r="K81" s="113" t="str">
        <f>IF(ISERROR(IF(AG81&lt;&gt;"",VLOOKUP(B81,$V$79:$AM$83,9,FALSE),"")),"",IF(AG81&lt;&gt;"",VLOOKUP(B81,$V$79:$AM$83,10,FALSE),""))</f>
        <v/>
      </c>
      <c r="L81" s="113"/>
      <c r="M81" s="113" t="str">
        <f>IF(ISERROR(IF(AG81&lt;&gt;"",VLOOKUP(B81,$V$79:$AM$83,11,FALSE),"")),"",IF(AG81&lt;&gt;"",VLOOKUP(B81,$V$79:$AM$83,12,FALSE),""))</f>
        <v/>
      </c>
      <c r="N81" s="113"/>
      <c r="O81" s="103" t="str">
        <f>IF(ISERROR(IF(AG81&lt;&gt;"",VLOOKUP(B81,$V$79:$AM$83,13,FALSE),"")),"",IF(AG81&lt;&gt;"",VLOOKUP(B81,$V$79:$AM$83,14,FALSE),""))</f>
        <v/>
      </c>
      <c r="P81" s="103"/>
      <c r="Q81" s="103" t="str">
        <f>IF(ISERROR(IF(AG81&lt;&gt;"",VLOOKUP(B81,$V$79:$AM$83,15,FALSE),"")),"",IF(AG81&lt;&gt;"",VLOOKUP(B81,$V$79:$AM$83,16,FALSE),""))</f>
        <v/>
      </c>
      <c r="R81" s="103"/>
      <c r="S81" s="113" t="str">
        <f>IF(ISERROR(IF(AG81&lt;&gt;"",VLOOKUP(B81,$V$79:$AM$83,17,FALSE),"")),"",IF(AG81&lt;&gt;"",VLOOKUP(B81,$V$79:$AM$83,18,FALSE),""))</f>
        <v/>
      </c>
      <c r="T81" s="113"/>
      <c r="V81" s="61" t="str">
        <f>IF(AP81=FALSE,"",RANK(AP81,$AP$79:$AP$83,0))</f>
        <v/>
      </c>
      <c r="W81" s="98" t="str">
        <f>A34</f>
        <v xml:space="preserve">, </v>
      </c>
      <c r="X81" s="99"/>
      <c r="Y81" s="95">
        <f>I34</f>
        <v>0</v>
      </c>
      <c r="Z81" s="95"/>
      <c r="AA81" s="95"/>
      <c r="AB81" s="95"/>
      <c r="AC81" s="92">
        <f>SUM(E56,E63,E69,E72)</f>
        <v>0</v>
      </c>
      <c r="AD81" s="92"/>
      <c r="AE81" s="92">
        <f>SUM(G56,G63,G69,G72)</f>
        <v>0</v>
      </c>
      <c r="AF81" s="92"/>
      <c r="AG81" s="92">
        <f>SUM(I56,I63,I69,I72)</f>
        <v>0</v>
      </c>
      <c r="AH81" s="92"/>
      <c r="AI81" s="103" t="e">
        <f t="shared" si="3"/>
        <v>#DIV/0!</v>
      </c>
      <c r="AJ81" s="103"/>
      <c r="AK81" s="103" t="e">
        <f>IF(AO81,AO81,"--")</f>
        <v>#VALUE!</v>
      </c>
      <c r="AL81" s="103"/>
      <c r="AM81" s="92">
        <f>MAX(M56,M63,M69,M72)</f>
        <v>0</v>
      </c>
      <c r="AN81" s="92"/>
      <c r="AO81" s="35" t="e">
        <f>MAX(IF(E56&gt;=1,K56,0),IF(E63&gt;=1,K63,0),IF(E69&gt;=1,K69,0),IF(E72&gt;=1,K72,0))</f>
        <v>#VALUE!</v>
      </c>
      <c r="AP81" s="33" t="b">
        <f>IF(AG81,IF(AC81=0,AI81*10000000000+AM81,AC81*10000000000000+AI81*10000000000+AK81*100000+AM81))</f>
        <v>0</v>
      </c>
    </row>
    <row r="82" spans="2:42" ht="18.75" customHeight="1">
      <c r="B82" s="11">
        <v>4</v>
      </c>
      <c r="C82" s="109" t="str">
        <f>IF(ISERROR(IF(AG82&lt;&gt;"",VLOOKUP(B82,$V$79:$AM$83,2,FALSE),"")),"",IF(AG82&lt;&gt;"",VLOOKUP(B82,$V$79:$AM$83,2,FALSE),""))</f>
        <v/>
      </c>
      <c r="D82" s="110"/>
      <c r="E82" s="95" t="str">
        <f>IF(ISERROR(IF(AG82&lt;&gt;"",VLOOKUP(B82,$V$79:$AM$83,5,FALSE),"")),"",IF(AG82&lt;&gt;"",VLOOKUP(B82,$V$79:$AM$83,4,FALSE),""))</f>
        <v/>
      </c>
      <c r="F82" s="95"/>
      <c r="G82" s="95"/>
      <c r="H82" s="95"/>
      <c r="I82" s="111" t="str">
        <f>IF(ISERROR(IF(AG82&lt;&gt;"",VLOOKUP(B82,$V$79:$AM$83,7,FALSE),"")),"",IF(AG82&lt;&gt;"",VLOOKUP(B82,$V$79:$AM$83,8,FALSE),""))</f>
        <v/>
      </c>
      <c r="J82" s="112"/>
      <c r="K82" s="113" t="str">
        <f>IF(ISERROR(IF(AG82&lt;&gt;"",VLOOKUP(B82,$V$79:$AM$83,9,FALSE),"")),"",IF(AG82&lt;&gt;"",VLOOKUP(B82,$V$79:$AM$83,10,FALSE),""))</f>
        <v/>
      </c>
      <c r="L82" s="113"/>
      <c r="M82" s="113" t="str">
        <f>IF(ISERROR(IF(AG82&lt;&gt;"",VLOOKUP(B82,$V$79:$AM$83,11,FALSE),"")),"",IF(AG82&lt;&gt;"",VLOOKUP(B82,$V$79:$AM$83,12,FALSE),""))</f>
        <v/>
      </c>
      <c r="N82" s="113"/>
      <c r="O82" s="103" t="str">
        <f>IF(ISERROR(IF(AG82&lt;&gt;"",VLOOKUP(B82,$V$79:$AM$83,13,FALSE),"")),"",IF(AG82&lt;&gt;"",VLOOKUP(B82,$V$79:$AM$83,14,FALSE),""))</f>
        <v/>
      </c>
      <c r="P82" s="103"/>
      <c r="Q82" s="103" t="str">
        <f>IF(ISERROR(IF(AG82&lt;&gt;"",VLOOKUP(B82,$V$79:$AM$83,15,FALSE),"")),"",IF(AG82&lt;&gt;"",VLOOKUP(B82,$V$79:$AM$83,16,FALSE),""))</f>
        <v/>
      </c>
      <c r="R82" s="103"/>
      <c r="S82" s="113" t="str">
        <f>IF(ISERROR(IF(AG82&lt;&gt;"",VLOOKUP(B82,$V$79:$AM$83,17,FALSE),"")),"",IF(AG82&lt;&gt;"",VLOOKUP(B82,$V$79:$AM$83,18,FALSE),""))</f>
        <v/>
      </c>
      <c r="T82" s="113"/>
      <c r="V82" s="61" t="str">
        <f>IF(AP82=FALSE,"",RANK(AP82,$AP$79:$AP$83,0))</f>
        <v/>
      </c>
      <c r="W82" s="98" t="str">
        <f>A35</f>
        <v xml:space="preserve">, </v>
      </c>
      <c r="X82" s="99"/>
      <c r="Y82" s="95">
        <f>I35</f>
        <v>0</v>
      </c>
      <c r="Z82" s="95"/>
      <c r="AA82" s="95"/>
      <c r="AB82" s="95"/>
      <c r="AC82" s="92">
        <f>SUM(E57,E61,E64,E67)</f>
        <v>0</v>
      </c>
      <c r="AD82" s="92"/>
      <c r="AE82" s="92">
        <f>SUM(G57,G61,G64,G67)</f>
        <v>0</v>
      </c>
      <c r="AF82" s="92"/>
      <c r="AG82" s="92">
        <f>SUM(I57,I61,I64,I67)</f>
        <v>0</v>
      </c>
      <c r="AH82" s="92"/>
      <c r="AI82" s="103" t="e">
        <f t="shared" si="3"/>
        <v>#DIV/0!</v>
      </c>
      <c r="AJ82" s="103"/>
      <c r="AK82" s="103" t="e">
        <f>IF(AO82,AO82,"--")</f>
        <v>#VALUE!</v>
      </c>
      <c r="AL82" s="103"/>
      <c r="AM82" s="92">
        <f>MAX(M57,M61,M64,M67)</f>
        <v>0</v>
      </c>
      <c r="AN82" s="92"/>
      <c r="AO82" s="35" t="e">
        <f>MAX(IF(E57&gt;=1,K57,0),IF(E61&gt;=1,K61,0),IF(E64&gt;=1,K64,0),IF(E67&gt;=1,K67,0))</f>
        <v>#VALUE!</v>
      </c>
      <c r="AP82" s="33" t="b">
        <f>IF(AG82,IF(AC82=0,AI82*10000000000+AM82,AC82*10000000000000+AI82*10000000000+AK82*100000+AM82))</f>
        <v>0</v>
      </c>
    </row>
    <row r="83" spans="2:42" ht="18.75" customHeight="1">
      <c r="B83" s="11">
        <v>5</v>
      </c>
      <c r="C83" s="109" t="str">
        <f>IF(ISERROR(IF(AG83&lt;&gt;"",VLOOKUP(B83,$V$79:$AM$83,2,FALSE),"")),"",IF(AG83&lt;&gt;"",VLOOKUP(B83,$V$79:$AM$83,2,FALSE),""))</f>
        <v/>
      </c>
      <c r="D83" s="110"/>
      <c r="E83" s="95" t="str">
        <f>IF(ISERROR(IF(AG83&lt;&gt;"",VLOOKUP(B83,$V$79:$AM$83,5,FALSE),"")),"",IF(AG83&lt;&gt;"",VLOOKUP(B83,$V$79:$AM$83,4,FALSE),""))</f>
        <v/>
      </c>
      <c r="F83" s="95"/>
      <c r="G83" s="95"/>
      <c r="H83" s="95"/>
      <c r="I83" s="111" t="str">
        <f>IF(ISERROR(IF(AG83&lt;&gt;"",VLOOKUP(B83,$V$79:$AM$83,7,FALSE),"")),"",IF(AG83&lt;&gt;"",VLOOKUP(B83,$V$79:$AM$83,8,FALSE),""))</f>
        <v/>
      </c>
      <c r="J83" s="112"/>
      <c r="K83" s="113" t="str">
        <f>IF(ISERROR(IF(AG83&lt;&gt;"",VLOOKUP(B83,$V$79:$AM$83,9,FALSE),"")),"",IF(AG83&lt;&gt;"",VLOOKUP(B83,$V$79:$AM$83,10,FALSE),""))</f>
        <v/>
      </c>
      <c r="L83" s="113"/>
      <c r="M83" s="113" t="str">
        <f>IF(ISERROR(IF(AG83&lt;&gt;"",VLOOKUP(B83,$V$79:$AM$83,11,FALSE),"")),"",IF(AG83&lt;&gt;"",VLOOKUP(B83,$V$79:$AM$83,12,FALSE),""))</f>
        <v/>
      </c>
      <c r="N83" s="113"/>
      <c r="O83" s="103" t="str">
        <f>IF(ISERROR(IF(AG83&lt;&gt;"",VLOOKUP(B83,$V$79:$AM$83,13,FALSE),"")),"",IF(AG83&lt;&gt;"",VLOOKUP(B83,$V$79:$AM$83,14,FALSE),""))</f>
        <v/>
      </c>
      <c r="P83" s="103"/>
      <c r="Q83" s="103" t="str">
        <f>IF(ISERROR(IF(AG83&lt;&gt;"",VLOOKUP(B83,$V$79:$AM$83,15,FALSE),"")),"",IF(AG83&lt;&gt;"",VLOOKUP(B83,$V$79:$AM$83,16,FALSE),""))</f>
        <v/>
      </c>
      <c r="R83" s="103"/>
      <c r="S83" s="113" t="str">
        <f>IF(ISERROR(IF(AG83&lt;&gt;"",VLOOKUP(B83,$V$79:$AM$83,17,FALSE),"")),"",IF(AG83&lt;&gt;"",VLOOKUP(B83,$V$79:$AM$83,18,FALSE),""))</f>
        <v/>
      </c>
      <c r="T83" s="113"/>
      <c r="V83" s="61" t="str">
        <f>IF(AP83=FALSE,"",RANK(AP83,$AP$79:$AP$83,0))</f>
        <v/>
      </c>
      <c r="W83" s="98" t="str">
        <f>A36</f>
        <v xml:space="preserve">, </v>
      </c>
      <c r="X83" s="99"/>
      <c r="Y83" s="95">
        <f>I36</f>
        <v>0</v>
      </c>
      <c r="Z83" s="95"/>
      <c r="AA83" s="95"/>
      <c r="AB83" s="95"/>
      <c r="AC83" s="92">
        <f>SUM(E55,E59,E65,E73)</f>
        <v>0</v>
      </c>
      <c r="AD83" s="92"/>
      <c r="AE83" s="92">
        <f>SUM(G55,G59,G65,G73)</f>
        <v>0</v>
      </c>
      <c r="AF83" s="92"/>
      <c r="AG83" s="92">
        <f>SUM(I55,I59,I65,I73)</f>
        <v>0</v>
      </c>
      <c r="AH83" s="92"/>
      <c r="AI83" s="103" t="e">
        <f t="shared" si="3"/>
        <v>#DIV/0!</v>
      </c>
      <c r="AJ83" s="103"/>
      <c r="AK83" s="103" t="e">
        <f>IF(AO83,AO83,"--")</f>
        <v>#VALUE!</v>
      </c>
      <c r="AL83" s="103"/>
      <c r="AM83" s="92">
        <f>MAX(M55,M59,M65,M73)</f>
        <v>0</v>
      </c>
      <c r="AN83" s="92"/>
      <c r="AO83" s="35" t="e">
        <f>MAX(IF(E55&gt;=1,K55,0),IF(E59&gt;=1,K59,0),IF(E65&gt;=1,K65,0),IF(E73&gt;=1,K73,0))</f>
        <v>#VALUE!</v>
      </c>
      <c r="AP83" s="33" t="b">
        <f>IF(AG83,IF(AC83=0,AI83*10000000000+AM83,AC83*10000000000000+AI83*10000000000+AK83*100000+AM83))</f>
        <v>0</v>
      </c>
    </row>
    <row r="87" spans="2:20" ht="18">
      <c r="B87" s="174" t="s">
        <v>40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</row>
    <row r="89" spans="2:15" ht="18">
      <c r="B89" s="100" t="s">
        <v>23</v>
      </c>
      <c r="C89" s="100"/>
      <c r="D89" s="100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2:42" ht="12" customHeight="1">
      <c r="B90" s="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2:31" s="3" customFormat="1" ht="39" customHeight="1">
      <c r="B91" s="27" t="s">
        <v>17</v>
      </c>
      <c r="C91" s="153" t="s">
        <v>9</v>
      </c>
      <c r="D91" s="154"/>
      <c r="E91" s="164" t="s">
        <v>22</v>
      </c>
      <c r="F91" s="154"/>
      <c r="G91" s="153" t="s">
        <v>13</v>
      </c>
      <c r="H91" s="154"/>
      <c r="I91" s="153" t="s">
        <v>16</v>
      </c>
      <c r="J91" s="154"/>
      <c r="K91" s="153" t="s">
        <v>14</v>
      </c>
      <c r="L91" s="154"/>
      <c r="M91" s="153" t="s">
        <v>15</v>
      </c>
      <c r="N91" s="154"/>
      <c r="O91" s="4"/>
      <c r="U91" s="43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2:29" ht="15" customHeight="1">
      <c r="B92" s="117">
        <v>1</v>
      </c>
      <c r="C92" s="133" t="str">
        <f>A42</f>
        <v xml:space="preserve">, </v>
      </c>
      <c r="D92" s="134"/>
      <c r="E92" s="123" t="str">
        <f>IF(G92="","",IF(G92=G93,1,IF(G92&lt;G93,0,2)))</f>
        <v/>
      </c>
      <c r="F92" s="124"/>
      <c r="G92" s="125"/>
      <c r="H92" s="127"/>
      <c r="I92" s="125"/>
      <c r="J92" s="126"/>
      <c r="K92" s="128" t="e">
        <f>TRUNC(IF(G92="","",G92/I92),IF($D$24=1,2,3))</f>
        <v>#VALUE!</v>
      </c>
      <c r="L92" s="129"/>
      <c r="M92" s="127"/>
      <c r="N92" s="126"/>
      <c r="O92" s="20" t="str">
        <f aca="true" t="shared" si="4" ref="O92:O111">IF(E92="","",IF(OR(G92&gt;$G$14,I92&gt;$L$14),"&lt;&lt; Eingabe Punkte/Aufn. überprüfen",""))</f>
        <v/>
      </c>
      <c r="U92" s="70">
        <v>2</v>
      </c>
      <c r="V92" s="68">
        <f>VLOOKUP(C92,$A$41:$P$45,14,FALSE)</f>
        <v>0</v>
      </c>
      <c r="W92" s="68">
        <f>VLOOKUP(C93,$A$41:$N$45,14,FALSE)</f>
        <v>0</v>
      </c>
      <c r="X92" s="68">
        <f>G92</f>
        <v>0</v>
      </c>
      <c r="Y92" s="68">
        <f>G93</f>
        <v>0</v>
      </c>
      <c r="Z92" s="68">
        <f>I92</f>
        <v>0</v>
      </c>
      <c r="AA92" s="68" t="str">
        <f>I93</f>
        <v/>
      </c>
      <c r="AB92" s="71">
        <f>M92</f>
        <v>0</v>
      </c>
      <c r="AC92" s="71">
        <f>M93</f>
        <v>0</v>
      </c>
    </row>
    <row r="93" spans="2:29" ht="15" customHeight="1">
      <c r="B93" s="118"/>
      <c r="C93" s="135" t="str">
        <f>A45</f>
        <v xml:space="preserve">, </v>
      </c>
      <c r="D93" s="136"/>
      <c r="E93" s="120" t="str">
        <f>IF(G92="","",IF(E92=1,1,IF(E92=2,0,IF(E92=0,2))))</f>
        <v/>
      </c>
      <c r="F93" s="121"/>
      <c r="G93" s="122"/>
      <c r="H93" s="115"/>
      <c r="I93" s="120" t="str">
        <f>IF(I92="","",I92)</f>
        <v/>
      </c>
      <c r="J93" s="146"/>
      <c r="K93" s="130" t="e">
        <f aca="true" t="shared" si="5" ref="K93:K111">TRUNC(IF(G93="","",G93/I93),IF($D$24=1,2,3))</f>
        <v>#VALUE!</v>
      </c>
      <c r="L93" s="131"/>
      <c r="M93" s="115"/>
      <c r="N93" s="116"/>
      <c r="O93" s="21" t="str">
        <f t="shared" si="4"/>
        <v/>
      </c>
      <c r="U93" s="70">
        <v>5</v>
      </c>
      <c r="V93" s="68"/>
      <c r="W93" s="68"/>
      <c r="X93" s="68"/>
      <c r="Y93" s="68"/>
      <c r="Z93" s="68"/>
      <c r="AA93" s="68"/>
      <c r="AB93" s="68"/>
      <c r="AC93" s="68"/>
    </row>
    <row r="94" spans="2:29" ht="15" customHeight="1">
      <c r="B94" s="118"/>
      <c r="C94" s="133" t="str">
        <f>A43</f>
        <v xml:space="preserve">, </v>
      </c>
      <c r="D94" s="134"/>
      <c r="E94" s="123" t="str">
        <f>IF(G94="","",IF(G94=G95,1,IF(G94&lt;G95,0,2)))</f>
        <v/>
      </c>
      <c r="F94" s="124"/>
      <c r="G94" s="125"/>
      <c r="H94" s="127"/>
      <c r="I94" s="125"/>
      <c r="J94" s="126"/>
      <c r="K94" s="128" t="e">
        <f t="shared" si="5"/>
        <v>#VALUE!</v>
      </c>
      <c r="L94" s="129"/>
      <c r="M94" s="127"/>
      <c r="N94" s="126"/>
      <c r="O94" s="20" t="str">
        <f t="shared" si="4"/>
        <v/>
      </c>
      <c r="U94" s="70">
        <v>3</v>
      </c>
      <c r="V94" s="68">
        <f>VLOOKUP(C94,$A$41:$P$45,14,FALSE)</f>
        <v>0</v>
      </c>
      <c r="W94" s="68">
        <f>VLOOKUP(C95,$A$41:$N$45,14,FALSE)</f>
        <v>0</v>
      </c>
      <c r="X94" s="68">
        <f>G94</f>
        <v>0</v>
      </c>
      <c r="Y94" s="68">
        <f>G95</f>
        <v>0</v>
      </c>
      <c r="Z94" s="68">
        <f>I94</f>
        <v>0</v>
      </c>
      <c r="AA94" s="68" t="str">
        <f>I95</f>
        <v/>
      </c>
      <c r="AB94" s="68">
        <f>M94</f>
        <v>0</v>
      </c>
      <c r="AC94" s="68">
        <f>M95</f>
        <v>0</v>
      </c>
    </row>
    <row r="95" spans="2:29" ht="15" customHeight="1">
      <c r="B95" s="119"/>
      <c r="C95" s="135" t="str">
        <f>A44</f>
        <v xml:space="preserve">, </v>
      </c>
      <c r="D95" s="136"/>
      <c r="E95" s="120" t="str">
        <f>IF(G94="","",IF(E94=1,1,IF(E94=2,0,IF(E94=0,2))))</f>
        <v/>
      </c>
      <c r="F95" s="121"/>
      <c r="G95" s="122"/>
      <c r="H95" s="115"/>
      <c r="I95" s="120" t="str">
        <f>IF(I94="","",I94)</f>
        <v/>
      </c>
      <c r="J95" s="146"/>
      <c r="K95" s="130" t="e">
        <f t="shared" si="5"/>
        <v>#VALUE!</v>
      </c>
      <c r="L95" s="131"/>
      <c r="M95" s="115"/>
      <c r="N95" s="116"/>
      <c r="O95" s="20" t="str">
        <f t="shared" si="4"/>
        <v/>
      </c>
      <c r="U95" s="70">
        <v>4</v>
      </c>
      <c r="V95" s="68"/>
      <c r="W95" s="68"/>
      <c r="X95" s="68"/>
      <c r="Y95" s="68"/>
      <c r="Z95" s="68"/>
      <c r="AA95" s="68"/>
      <c r="AB95" s="68"/>
      <c r="AC95" s="68"/>
    </row>
    <row r="96" spans="2:29" ht="15" customHeight="1">
      <c r="B96" s="117">
        <v>2</v>
      </c>
      <c r="C96" s="133" t="str">
        <f>A41</f>
        <v xml:space="preserve">, </v>
      </c>
      <c r="D96" s="134"/>
      <c r="E96" s="123" t="str">
        <f>IF(G96="","",IF(G96=G97,1,IF(G96&lt;G97,0,2)))</f>
        <v/>
      </c>
      <c r="F96" s="124"/>
      <c r="G96" s="125"/>
      <c r="H96" s="127"/>
      <c r="I96" s="125"/>
      <c r="J96" s="126"/>
      <c r="K96" s="128" t="e">
        <f t="shared" si="5"/>
        <v>#VALUE!</v>
      </c>
      <c r="L96" s="129"/>
      <c r="M96" s="127"/>
      <c r="N96" s="126"/>
      <c r="O96" s="20" t="str">
        <f t="shared" si="4"/>
        <v/>
      </c>
      <c r="U96" s="70">
        <v>1</v>
      </c>
      <c r="V96" s="68">
        <f>VLOOKUP(C96,$A$41:$P$45,14,FALSE)</f>
        <v>0</v>
      </c>
      <c r="W96" s="68">
        <f>VLOOKUP(C97,$A$41:$N$45,14,FALSE)</f>
        <v>0</v>
      </c>
      <c r="X96" s="68">
        <f>G96</f>
        <v>0</v>
      </c>
      <c r="Y96" s="68">
        <f>G97</f>
        <v>0</v>
      </c>
      <c r="Z96" s="68">
        <f>I96</f>
        <v>0</v>
      </c>
      <c r="AA96" s="68" t="str">
        <f>I97</f>
        <v/>
      </c>
      <c r="AB96" s="68">
        <f>M96</f>
        <v>0</v>
      </c>
      <c r="AC96" s="68">
        <f>M97</f>
        <v>0</v>
      </c>
    </row>
    <row r="97" spans="2:29" ht="15" customHeight="1">
      <c r="B97" s="118"/>
      <c r="C97" s="135" t="str">
        <f>A45</f>
        <v xml:space="preserve">, </v>
      </c>
      <c r="D97" s="136"/>
      <c r="E97" s="120" t="str">
        <f>IF(G96="","",IF(E96=1,1,IF(E96=2,0,IF(E96=0,2))))</f>
        <v/>
      </c>
      <c r="F97" s="121"/>
      <c r="G97" s="122"/>
      <c r="H97" s="115"/>
      <c r="I97" s="120" t="str">
        <f>IF(I96="","",I96)</f>
        <v/>
      </c>
      <c r="J97" s="146"/>
      <c r="K97" s="130" t="e">
        <f t="shared" si="5"/>
        <v>#VALUE!</v>
      </c>
      <c r="L97" s="131"/>
      <c r="M97" s="115"/>
      <c r="N97" s="116"/>
      <c r="O97" s="20" t="str">
        <f t="shared" si="4"/>
        <v/>
      </c>
      <c r="U97" s="70">
        <v>5</v>
      </c>
      <c r="V97" s="68"/>
      <c r="W97" s="68"/>
      <c r="X97" s="68"/>
      <c r="Y97" s="68"/>
      <c r="Z97" s="68"/>
      <c r="AA97" s="68"/>
      <c r="AB97" s="68"/>
      <c r="AC97" s="68"/>
    </row>
    <row r="98" spans="2:29" ht="15" customHeight="1">
      <c r="B98" s="118"/>
      <c r="C98" s="133" t="str">
        <f>A42</f>
        <v xml:space="preserve">, </v>
      </c>
      <c r="D98" s="134"/>
      <c r="E98" s="123" t="str">
        <f>IF(G98="","",IF(G98=G99,1,IF(G98&lt;G99,0,2)))</f>
        <v/>
      </c>
      <c r="F98" s="124"/>
      <c r="G98" s="125"/>
      <c r="H98" s="127"/>
      <c r="I98" s="125"/>
      <c r="J98" s="126"/>
      <c r="K98" s="128" t="e">
        <f t="shared" si="5"/>
        <v>#VALUE!</v>
      </c>
      <c r="L98" s="129"/>
      <c r="M98" s="127"/>
      <c r="N98" s="126"/>
      <c r="O98" s="20" t="str">
        <f t="shared" si="4"/>
        <v/>
      </c>
      <c r="U98" s="70">
        <v>2</v>
      </c>
      <c r="V98" s="68">
        <f>VLOOKUP(C98,$A$41:$P$45,14,FALSE)</f>
        <v>0</v>
      </c>
      <c r="W98" s="68">
        <f>VLOOKUP(C99,$A$41:$N$45,14,FALSE)</f>
        <v>0</v>
      </c>
      <c r="X98" s="68">
        <f>G98</f>
        <v>0</v>
      </c>
      <c r="Y98" s="68">
        <f>G99</f>
        <v>0</v>
      </c>
      <c r="Z98" s="68">
        <f>I98</f>
        <v>0</v>
      </c>
      <c r="AA98" s="68" t="str">
        <f>I99</f>
        <v/>
      </c>
      <c r="AB98" s="68">
        <f>M98</f>
        <v>0</v>
      </c>
      <c r="AC98" s="68">
        <f>M99</f>
        <v>0</v>
      </c>
    </row>
    <row r="99" spans="2:29" ht="15" customHeight="1">
      <c r="B99" s="119"/>
      <c r="C99" s="135" t="str">
        <f>A44</f>
        <v xml:space="preserve">, </v>
      </c>
      <c r="D99" s="136"/>
      <c r="E99" s="120" t="str">
        <f>IF(G98="","",IF(E98=1,1,IF(E98=2,0,IF(E98=0,2))))</f>
        <v/>
      </c>
      <c r="F99" s="121"/>
      <c r="G99" s="122"/>
      <c r="H99" s="115"/>
      <c r="I99" s="120" t="str">
        <f>IF(I98="","",I98)</f>
        <v/>
      </c>
      <c r="J99" s="146"/>
      <c r="K99" s="130" t="e">
        <f t="shared" si="5"/>
        <v>#VALUE!</v>
      </c>
      <c r="L99" s="131"/>
      <c r="M99" s="115"/>
      <c r="N99" s="116"/>
      <c r="O99" s="20" t="str">
        <f t="shared" si="4"/>
        <v/>
      </c>
      <c r="U99" s="70">
        <v>4</v>
      </c>
      <c r="V99" s="68"/>
      <c r="W99" s="68"/>
      <c r="X99" s="68"/>
      <c r="Y99" s="68"/>
      <c r="Z99" s="68"/>
      <c r="AA99" s="68"/>
      <c r="AB99" s="68"/>
      <c r="AC99" s="68"/>
    </row>
    <row r="100" spans="2:29" ht="15" customHeight="1">
      <c r="B100" s="117">
        <v>3</v>
      </c>
      <c r="C100" s="133" t="str">
        <f>A41</f>
        <v xml:space="preserve">, </v>
      </c>
      <c r="D100" s="134"/>
      <c r="E100" s="123" t="str">
        <f>IF(G100="","",IF(G100=G101,1,IF(G100&lt;G101,0,2)))</f>
        <v/>
      </c>
      <c r="F100" s="124"/>
      <c r="G100" s="125"/>
      <c r="H100" s="126"/>
      <c r="I100" s="127"/>
      <c r="J100" s="127"/>
      <c r="K100" s="128" t="e">
        <f t="shared" si="5"/>
        <v>#VALUE!</v>
      </c>
      <c r="L100" s="129"/>
      <c r="M100" s="127"/>
      <c r="N100" s="126"/>
      <c r="O100" s="20" t="str">
        <f t="shared" si="4"/>
        <v/>
      </c>
      <c r="U100" s="70">
        <v>1</v>
      </c>
      <c r="V100" s="68">
        <f>VLOOKUP(C100,$A$41:$P$45,14,FALSE)</f>
        <v>0</v>
      </c>
      <c r="W100" s="68">
        <f>VLOOKUP(C101,$A$41:$N$45,14,FALSE)</f>
        <v>0</v>
      </c>
      <c r="X100" s="68">
        <f>G100</f>
        <v>0</v>
      </c>
      <c r="Y100" s="68">
        <f>G101</f>
        <v>0</v>
      </c>
      <c r="Z100" s="68">
        <f>I100</f>
        <v>0</v>
      </c>
      <c r="AA100" s="68" t="str">
        <f>I101</f>
        <v/>
      </c>
      <c r="AB100" s="68">
        <f>M100</f>
        <v>0</v>
      </c>
      <c r="AC100" s="68">
        <f>M101</f>
        <v>0</v>
      </c>
    </row>
    <row r="101" spans="2:29" ht="15" customHeight="1">
      <c r="B101" s="118"/>
      <c r="C101" s="135" t="str">
        <f>A43</f>
        <v xml:space="preserve">, </v>
      </c>
      <c r="D101" s="136"/>
      <c r="E101" s="120" t="str">
        <f>IF(G100="","",IF(E100=1,1,IF(E100=2,0,IF(E100=0,2))))</f>
        <v/>
      </c>
      <c r="F101" s="121"/>
      <c r="G101" s="122"/>
      <c r="H101" s="116"/>
      <c r="I101" s="121" t="str">
        <f>IF(I100="","",I100)</f>
        <v/>
      </c>
      <c r="J101" s="121"/>
      <c r="K101" s="130" t="e">
        <f t="shared" si="5"/>
        <v>#VALUE!</v>
      </c>
      <c r="L101" s="131"/>
      <c r="M101" s="115"/>
      <c r="N101" s="116"/>
      <c r="O101" s="20" t="str">
        <f t="shared" si="4"/>
        <v/>
      </c>
      <c r="U101" s="70">
        <v>3</v>
      </c>
      <c r="V101" s="68"/>
      <c r="W101" s="68"/>
      <c r="X101" s="68"/>
      <c r="Y101" s="68"/>
      <c r="Z101" s="68"/>
      <c r="AA101" s="68"/>
      <c r="AB101" s="68"/>
      <c r="AC101" s="68"/>
    </row>
    <row r="102" spans="2:29" ht="15" customHeight="1">
      <c r="B102" s="118"/>
      <c r="C102" s="133" t="str">
        <f>A44</f>
        <v xml:space="preserve">, </v>
      </c>
      <c r="D102" s="134"/>
      <c r="E102" s="123" t="str">
        <f>IF(G102="","",IF(G102=G103,1,IF(G102&lt;G103,0,2)))</f>
        <v/>
      </c>
      <c r="F102" s="124"/>
      <c r="G102" s="125"/>
      <c r="H102" s="126"/>
      <c r="I102" s="127"/>
      <c r="J102" s="127"/>
      <c r="K102" s="128" t="e">
        <f t="shared" si="5"/>
        <v>#VALUE!</v>
      </c>
      <c r="L102" s="129"/>
      <c r="M102" s="127"/>
      <c r="N102" s="126"/>
      <c r="O102" s="20" t="str">
        <f t="shared" si="4"/>
        <v/>
      </c>
      <c r="U102" s="70">
        <v>4</v>
      </c>
      <c r="V102" s="68">
        <f>VLOOKUP(C102,$A$41:$P$45,14,FALSE)</f>
        <v>0</v>
      </c>
      <c r="W102" s="68">
        <f>VLOOKUP(C103,$A$41:$N$45,14,FALSE)</f>
        <v>0</v>
      </c>
      <c r="X102" s="68">
        <f>G102</f>
        <v>0</v>
      </c>
      <c r="Y102" s="68">
        <f>G103</f>
        <v>0</v>
      </c>
      <c r="Z102" s="68">
        <f>I102</f>
        <v>0</v>
      </c>
      <c r="AA102" s="68" t="str">
        <f>I103</f>
        <v/>
      </c>
      <c r="AB102" s="68">
        <f>M102</f>
        <v>0</v>
      </c>
      <c r="AC102" s="68">
        <f>M103</f>
        <v>0</v>
      </c>
    </row>
    <row r="103" spans="2:29" ht="15" customHeight="1">
      <c r="B103" s="119"/>
      <c r="C103" s="135" t="str">
        <f>A45</f>
        <v xml:space="preserve">, </v>
      </c>
      <c r="D103" s="136"/>
      <c r="E103" s="120" t="str">
        <f>IF(G102="","",IF(E102=1,1,IF(E102=2,0,IF(E102=0,2))))</f>
        <v/>
      </c>
      <c r="F103" s="121"/>
      <c r="G103" s="122"/>
      <c r="H103" s="116"/>
      <c r="I103" s="121" t="str">
        <f>IF(I102="","",I102)</f>
        <v/>
      </c>
      <c r="J103" s="121"/>
      <c r="K103" s="130" t="e">
        <f t="shared" si="5"/>
        <v>#VALUE!</v>
      </c>
      <c r="L103" s="131"/>
      <c r="M103" s="115"/>
      <c r="N103" s="116"/>
      <c r="O103" s="20" t="str">
        <f t="shared" si="4"/>
        <v/>
      </c>
      <c r="U103" s="70">
        <v>5</v>
      </c>
      <c r="V103" s="68"/>
      <c r="W103" s="68"/>
      <c r="X103" s="68"/>
      <c r="Y103" s="68"/>
      <c r="Z103" s="68"/>
      <c r="AA103" s="68"/>
      <c r="AB103" s="68"/>
      <c r="AC103" s="68"/>
    </row>
    <row r="104" spans="2:29" ht="15" customHeight="1">
      <c r="B104" s="117">
        <v>4</v>
      </c>
      <c r="C104" s="133" t="str">
        <f>A41</f>
        <v xml:space="preserve">, </v>
      </c>
      <c r="D104" s="134"/>
      <c r="E104" s="123" t="str">
        <f>IF(G104="","",IF(G104=G105,1,IF(G104&lt;G105,0,2)))</f>
        <v/>
      </c>
      <c r="F104" s="124"/>
      <c r="G104" s="125"/>
      <c r="H104" s="126"/>
      <c r="I104" s="127"/>
      <c r="J104" s="127"/>
      <c r="K104" s="128" t="e">
        <f t="shared" si="5"/>
        <v>#VALUE!</v>
      </c>
      <c r="L104" s="129"/>
      <c r="M104" s="127"/>
      <c r="N104" s="126"/>
      <c r="O104" s="20" t="str">
        <f t="shared" si="4"/>
        <v/>
      </c>
      <c r="U104" s="70">
        <v>1</v>
      </c>
      <c r="V104" s="68">
        <f>VLOOKUP(C104,$A$41:$P$45,14,FALSE)</f>
        <v>0</v>
      </c>
      <c r="W104" s="68">
        <f>VLOOKUP(C105,$A$41:$N$45,14,FALSE)</f>
        <v>0</v>
      </c>
      <c r="X104" s="68">
        <f>G104</f>
        <v>0</v>
      </c>
      <c r="Y104" s="68">
        <f>G105</f>
        <v>0</v>
      </c>
      <c r="Z104" s="68">
        <f>I104</f>
        <v>0</v>
      </c>
      <c r="AA104" s="68" t="str">
        <f>I105</f>
        <v/>
      </c>
      <c r="AB104" s="68">
        <f>M104</f>
        <v>0</v>
      </c>
      <c r="AC104" s="68">
        <f>M105</f>
        <v>0</v>
      </c>
    </row>
    <row r="105" spans="2:29" ht="15" customHeight="1">
      <c r="B105" s="118"/>
      <c r="C105" s="135" t="str">
        <f>A44</f>
        <v xml:space="preserve">, </v>
      </c>
      <c r="D105" s="136"/>
      <c r="E105" s="120" t="str">
        <f>IF(G104="","",IF(E104=1,1,IF(E104=2,0,IF(E104=0,2))))</f>
        <v/>
      </c>
      <c r="F105" s="121"/>
      <c r="G105" s="122"/>
      <c r="H105" s="116"/>
      <c r="I105" s="121" t="str">
        <f>IF(I104="","",I104)</f>
        <v/>
      </c>
      <c r="J105" s="121"/>
      <c r="K105" s="130" t="e">
        <f t="shared" si="5"/>
        <v>#VALUE!</v>
      </c>
      <c r="L105" s="131"/>
      <c r="M105" s="115"/>
      <c r="N105" s="116"/>
      <c r="O105" s="20" t="str">
        <f t="shared" si="4"/>
        <v/>
      </c>
      <c r="U105" s="70">
        <v>4</v>
      </c>
      <c r="V105" s="68"/>
      <c r="W105" s="68"/>
      <c r="X105" s="68"/>
      <c r="Y105" s="68"/>
      <c r="Z105" s="68"/>
      <c r="AA105" s="68"/>
      <c r="AB105" s="68"/>
      <c r="AC105" s="68"/>
    </row>
    <row r="106" spans="2:29" ht="15" customHeight="1">
      <c r="B106" s="118"/>
      <c r="C106" s="133" t="str">
        <f>A42</f>
        <v xml:space="preserve">, </v>
      </c>
      <c r="D106" s="134"/>
      <c r="E106" s="123" t="str">
        <f>IF(G106="","",IF(G106=G107,1,IF(G106&lt;G107,0,2)))</f>
        <v/>
      </c>
      <c r="F106" s="124"/>
      <c r="G106" s="125"/>
      <c r="H106" s="126"/>
      <c r="I106" s="127"/>
      <c r="J106" s="127"/>
      <c r="K106" s="128" t="e">
        <f t="shared" si="5"/>
        <v>#VALUE!</v>
      </c>
      <c r="L106" s="129"/>
      <c r="M106" s="127"/>
      <c r="N106" s="126"/>
      <c r="O106" s="20" t="str">
        <f t="shared" si="4"/>
        <v/>
      </c>
      <c r="U106" s="70">
        <v>2</v>
      </c>
      <c r="V106" s="68">
        <f>VLOOKUP(C106,$A$41:$P$45,14,FALSE)</f>
        <v>0</v>
      </c>
      <c r="W106" s="68">
        <f>VLOOKUP(C107,$A$41:$N$45,14,FALSE)</f>
        <v>0</v>
      </c>
      <c r="X106" s="68">
        <f>G106</f>
        <v>0</v>
      </c>
      <c r="Y106" s="68">
        <f>G107</f>
        <v>0</v>
      </c>
      <c r="Z106" s="68">
        <f>I106</f>
        <v>0</v>
      </c>
      <c r="AA106" s="68" t="str">
        <f>I107</f>
        <v/>
      </c>
      <c r="AB106" s="68">
        <f>M106</f>
        <v>0</v>
      </c>
      <c r="AC106" s="68">
        <f>M107</f>
        <v>0</v>
      </c>
    </row>
    <row r="107" spans="2:29" ht="15" customHeight="1">
      <c r="B107" s="119"/>
      <c r="C107" s="135" t="str">
        <f>A43</f>
        <v xml:space="preserve">, </v>
      </c>
      <c r="D107" s="136"/>
      <c r="E107" s="120" t="str">
        <f>IF(G106="","",IF(E106=1,1,IF(E106=2,0,IF(E106=0,2))))</f>
        <v/>
      </c>
      <c r="F107" s="121"/>
      <c r="G107" s="122"/>
      <c r="H107" s="116"/>
      <c r="I107" s="121" t="str">
        <f>IF(I106="","",I106)</f>
        <v/>
      </c>
      <c r="J107" s="121"/>
      <c r="K107" s="130" t="e">
        <f t="shared" si="5"/>
        <v>#VALUE!</v>
      </c>
      <c r="L107" s="131"/>
      <c r="M107" s="115"/>
      <c r="N107" s="116"/>
      <c r="O107" s="20" t="str">
        <f t="shared" si="4"/>
        <v/>
      </c>
      <c r="U107" s="70">
        <v>3</v>
      </c>
      <c r="V107" s="68"/>
      <c r="W107" s="68"/>
      <c r="X107" s="68"/>
      <c r="Y107" s="68"/>
      <c r="Z107" s="68"/>
      <c r="AA107" s="68"/>
      <c r="AB107" s="68"/>
      <c r="AC107" s="68"/>
    </row>
    <row r="108" spans="2:29" ht="15" customHeight="1">
      <c r="B108" s="117">
        <v>5</v>
      </c>
      <c r="C108" s="133" t="str">
        <f>A41</f>
        <v xml:space="preserve">, </v>
      </c>
      <c r="D108" s="134"/>
      <c r="E108" s="123" t="str">
        <f>IF(G108="","",IF(G108=G109,1,IF(G108&lt;G109,0,2)))</f>
        <v/>
      </c>
      <c r="F108" s="124"/>
      <c r="G108" s="125"/>
      <c r="H108" s="126"/>
      <c r="I108" s="127"/>
      <c r="J108" s="127"/>
      <c r="K108" s="128" t="e">
        <f t="shared" si="5"/>
        <v>#VALUE!</v>
      </c>
      <c r="L108" s="129"/>
      <c r="M108" s="127"/>
      <c r="N108" s="126"/>
      <c r="O108" s="20" t="str">
        <f t="shared" si="4"/>
        <v/>
      </c>
      <c r="U108" s="70">
        <v>1</v>
      </c>
      <c r="V108" s="68">
        <f>VLOOKUP(C108,$A$41:$P$45,14,FALSE)</f>
        <v>0</v>
      </c>
      <c r="W108" s="68">
        <f>VLOOKUP(C109,$A$41:$N$45,14,FALSE)</f>
        <v>0</v>
      </c>
      <c r="X108" s="68">
        <f>G108</f>
        <v>0</v>
      </c>
      <c r="Y108" s="68">
        <f>G109</f>
        <v>0</v>
      </c>
      <c r="Z108" s="68">
        <f>I108</f>
        <v>0</v>
      </c>
      <c r="AA108" s="68" t="str">
        <f>I109</f>
        <v/>
      </c>
      <c r="AB108" s="68">
        <f>M108</f>
        <v>0</v>
      </c>
      <c r="AC108" s="68">
        <f>M109</f>
        <v>0</v>
      </c>
    </row>
    <row r="109" spans="2:29" ht="15" customHeight="1">
      <c r="B109" s="118"/>
      <c r="C109" s="135" t="str">
        <f>A42</f>
        <v xml:space="preserve">, </v>
      </c>
      <c r="D109" s="136"/>
      <c r="E109" s="120" t="str">
        <f>IF(G108="","",IF(E108=1,1,IF(E108=2,0,IF(E108=0,2))))</f>
        <v/>
      </c>
      <c r="F109" s="121"/>
      <c r="G109" s="122"/>
      <c r="H109" s="116"/>
      <c r="I109" s="121" t="str">
        <f>IF(I108="","",I108)</f>
        <v/>
      </c>
      <c r="J109" s="121"/>
      <c r="K109" s="130" t="e">
        <f t="shared" si="5"/>
        <v>#VALUE!</v>
      </c>
      <c r="L109" s="131"/>
      <c r="M109" s="115"/>
      <c r="N109" s="116"/>
      <c r="O109" s="20" t="str">
        <f t="shared" si="4"/>
        <v/>
      </c>
      <c r="U109" s="70">
        <v>2</v>
      </c>
      <c r="V109" s="68"/>
      <c r="W109" s="68"/>
      <c r="X109" s="68"/>
      <c r="Y109" s="68"/>
      <c r="Z109" s="68"/>
      <c r="AA109" s="68"/>
      <c r="AB109" s="68"/>
      <c r="AC109" s="68"/>
    </row>
    <row r="110" spans="2:29" ht="15" customHeight="1">
      <c r="B110" s="118"/>
      <c r="C110" s="133" t="str">
        <f>A43</f>
        <v xml:space="preserve">, </v>
      </c>
      <c r="D110" s="134"/>
      <c r="E110" s="123" t="str">
        <f>IF(G110="","",IF(G110=G111,1,IF(G110&lt;G111,0,2)))</f>
        <v/>
      </c>
      <c r="F110" s="124"/>
      <c r="G110" s="125"/>
      <c r="H110" s="126"/>
      <c r="I110" s="127"/>
      <c r="J110" s="127"/>
      <c r="K110" s="128" t="e">
        <f t="shared" si="5"/>
        <v>#VALUE!</v>
      </c>
      <c r="L110" s="129"/>
      <c r="M110" s="127"/>
      <c r="N110" s="126"/>
      <c r="O110" s="20" t="str">
        <f t="shared" si="4"/>
        <v/>
      </c>
      <c r="U110" s="70">
        <v>3</v>
      </c>
      <c r="V110" s="68">
        <f>VLOOKUP(C110,$A$41:$P$45,14,FALSE)</f>
        <v>0</v>
      </c>
      <c r="W110" s="68">
        <f>VLOOKUP(C111,$A$41:$N$45,14,FALSE)</f>
        <v>0</v>
      </c>
      <c r="X110" s="68">
        <f>G110</f>
        <v>0</v>
      </c>
      <c r="Y110" s="68">
        <f>G111</f>
        <v>0</v>
      </c>
      <c r="Z110" s="68">
        <f>I110</f>
        <v>0</v>
      </c>
      <c r="AA110" s="68" t="str">
        <f>I111</f>
        <v/>
      </c>
      <c r="AB110" s="68">
        <f>M110</f>
        <v>0</v>
      </c>
      <c r="AC110" s="68">
        <f>M111</f>
        <v>0</v>
      </c>
    </row>
    <row r="111" spans="2:29" ht="15" customHeight="1">
      <c r="B111" s="119"/>
      <c r="C111" s="137" t="str">
        <f>A45</f>
        <v xml:space="preserve">, </v>
      </c>
      <c r="D111" s="137"/>
      <c r="E111" s="120" t="str">
        <f>IF(G110="","",IF(E110=1,1,IF(E110=2,0,IF(E110=0,2))))</f>
        <v/>
      </c>
      <c r="F111" s="121"/>
      <c r="G111" s="122"/>
      <c r="H111" s="116"/>
      <c r="I111" s="121" t="str">
        <f>IF(I110="","",I110)</f>
        <v/>
      </c>
      <c r="J111" s="121"/>
      <c r="K111" s="138" t="e">
        <f t="shared" si="5"/>
        <v>#VALUE!</v>
      </c>
      <c r="L111" s="139"/>
      <c r="M111" s="115"/>
      <c r="N111" s="116"/>
      <c r="O111" s="20" t="str">
        <f t="shared" si="4"/>
        <v/>
      </c>
      <c r="U111" s="70">
        <v>5</v>
      </c>
      <c r="V111" s="68"/>
      <c r="W111" s="68"/>
      <c r="X111" s="68"/>
      <c r="Y111" s="68"/>
      <c r="Z111" s="68"/>
      <c r="AA111" s="68"/>
      <c r="AB111" s="68"/>
      <c r="AC111" s="68"/>
    </row>
    <row r="114" spans="2:42" ht="18">
      <c r="B114" s="132" t="s">
        <v>24</v>
      </c>
      <c r="C114" s="13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V114" s="100" t="s">
        <v>25</v>
      </c>
      <c r="W114" s="100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O114" s="31"/>
      <c r="AP114" s="31"/>
    </row>
    <row r="115" spans="22:42" ht="12.75">
      <c r="V115"/>
      <c r="W115"/>
      <c r="X115"/>
      <c r="Y115"/>
      <c r="Z115"/>
      <c r="AA115"/>
      <c r="AB115"/>
      <c r="AC115"/>
      <c r="AD115"/>
      <c r="AE115"/>
      <c r="AO115" s="31"/>
      <c r="AP115" s="31"/>
    </row>
    <row r="116" spans="2:42" ht="31.5" customHeight="1">
      <c r="B116" s="27" t="s">
        <v>18</v>
      </c>
      <c r="C116" s="153" t="s">
        <v>9</v>
      </c>
      <c r="D116" s="154"/>
      <c r="E116" s="114" t="s">
        <v>11</v>
      </c>
      <c r="F116" s="114"/>
      <c r="G116" s="114"/>
      <c r="H116" s="114"/>
      <c r="I116" s="164" t="s">
        <v>22</v>
      </c>
      <c r="J116" s="154"/>
      <c r="K116" s="114" t="s">
        <v>13</v>
      </c>
      <c r="L116" s="114"/>
      <c r="M116" s="114" t="s">
        <v>16</v>
      </c>
      <c r="N116" s="114"/>
      <c r="O116" s="114" t="s">
        <v>14</v>
      </c>
      <c r="P116" s="114"/>
      <c r="Q116" s="114" t="s">
        <v>19</v>
      </c>
      <c r="R116" s="114"/>
      <c r="S116" s="114" t="s">
        <v>15</v>
      </c>
      <c r="T116" s="114"/>
      <c r="V116" s="28" t="s">
        <v>18</v>
      </c>
      <c r="W116" s="96" t="s">
        <v>9</v>
      </c>
      <c r="X116" s="97"/>
      <c r="Y116" s="102" t="s">
        <v>11</v>
      </c>
      <c r="Z116" s="102"/>
      <c r="AA116" s="102"/>
      <c r="AB116" s="102"/>
      <c r="AC116" s="101" t="s">
        <v>22</v>
      </c>
      <c r="AD116" s="102"/>
      <c r="AE116" s="102" t="s">
        <v>13</v>
      </c>
      <c r="AF116" s="102"/>
      <c r="AG116" s="102" t="s">
        <v>16</v>
      </c>
      <c r="AH116" s="102"/>
      <c r="AI116" s="102" t="s">
        <v>14</v>
      </c>
      <c r="AJ116" s="102"/>
      <c r="AK116" s="102" t="s">
        <v>19</v>
      </c>
      <c r="AL116" s="102"/>
      <c r="AM116" s="102" t="s">
        <v>15</v>
      </c>
      <c r="AN116" s="102"/>
      <c r="AO116" s="34" t="s">
        <v>21</v>
      </c>
      <c r="AP116" s="34" t="s">
        <v>20</v>
      </c>
    </row>
    <row r="117" spans="2:42" s="6" customFormat="1" ht="18.75" customHeight="1">
      <c r="B117" s="30">
        <v>1</v>
      </c>
      <c r="C117" s="109" t="str">
        <f>IF(ISERROR(IF(AG117&lt;&gt;"",VLOOKUP(B117,$V$117:$AM$121,2,FALSE),"")),"",IF(AG117&lt;&gt;"",VLOOKUP(B117,$V$117:$AM$121,2,FALSE),""))</f>
        <v/>
      </c>
      <c r="D117" s="110"/>
      <c r="E117" s="95" t="str">
        <f>IF(ISERROR(IF(AG117&lt;&gt;"",VLOOKUP(B117,$V$117:$AM$121,5,FALSE),"")),"",IF(AG117&lt;&gt;"",VLOOKUP(B117,$V$117:$AM$121,4,FALSE),""))</f>
        <v/>
      </c>
      <c r="F117" s="95"/>
      <c r="G117" s="95"/>
      <c r="H117" s="95"/>
      <c r="I117" s="111" t="str">
        <f>IF(ISERROR(IF(AG117&lt;&gt;"",VLOOKUP(B117,$V$117:$AM$121,7,FALSE),"")),"",IF(AG117&lt;&gt;"",VLOOKUP(B117,$V$117:$AM$121,8,FALSE),""))</f>
        <v/>
      </c>
      <c r="J117" s="112"/>
      <c r="K117" s="113" t="str">
        <f>IF(ISERROR(IF(AG117&lt;&gt;"",VLOOKUP(B117,$V$117:$AM$121,9,FALSE),"")),"",IF(AG117&lt;&gt;"",VLOOKUP(B117,$V$117:$AM$121,10,FALSE),""))</f>
        <v/>
      </c>
      <c r="L117" s="113"/>
      <c r="M117" s="113" t="str">
        <f>IF(ISERROR(IF(AG117&lt;&gt;"",VLOOKUP(B117,$V$117:$AM$121,11,FALSE),"")),"",IF(AG117&lt;&gt;"",VLOOKUP(B117,$V$117:$AM$121,12,FALSE),""))</f>
        <v/>
      </c>
      <c r="N117" s="113"/>
      <c r="O117" s="103" t="str">
        <f>IF(ISERROR(IF(AG117&lt;&gt;"",VLOOKUP(B117,$V$117:$AM$121,13,FALSE),"")),"",IF(AG117&lt;&gt;"",VLOOKUP(B117,$V$117:$AM$121,14,FALSE),""))</f>
        <v/>
      </c>
      <c r="P117" s="103"/>
      <c r="Q117" s="103" t="str">
        <f>IF(ISERROR(IF(AG117&lt;&gt;"",VLOOKUP(B117,$V$117:$AM$121,15,FALSE),"")),"",IF(AG117&lt;&gt;"",VLOOKUP(B117,$V$117:$AM$121,16,FALSE),""))</f>
        <v/>
      </c>
      <c r="R117" s="103"/>
      <c r="S117" s="113" t="str">
        <f>IF(ISERROR(IF(AG117&lt;&gt;"",VLOOKUP(B117,$V$117:$AM$121,17,FALSE),"")),"",IF(AG117&lt;&gt;"",VLOOKUP(B117,$V$117:$AM$121,18,FALSE),""))</f>
        <v/>
      </c>
      <c r="T117" s="113"/>
      <c r="U117" s="31"/>
      <c r="V117" s="61" t="str">
        <f>IF(AP117=FALSE,"",RANK(AP117,$AP$117:$AP$121,0))</f>
        <v/>
      </c>
      <c r="W117" s="98" t="str">
        <f>A41</f>
        <v xml:space="preserve">, </v>
      </c>
      <c r="X117" s="99"/>
      <c r="Y117" s="95">
        <f>I41</f>
        <v>0</v>
      </c>
      <c r="Z117" s="95"/>
      <c r="AA117" s="95"/>
      <c r="AB117" s="95"/>
      <c r="AC117" s="92">
        <f>SUM(E96,E100,E104,E108)</f>
        <v>0</v>
      </c>
      <c r="AD117" s="92"/>
      <c r="AE117" s="92">
        <f>SUM(G96,G100,G104,G108)</f>
        <v>0</v>
      </c>
      <c r="AF117" s="92"/>
      <c r="AG117" s="92">
        <f>SUM(I96,I100,I104,I108)</f>
        <v>0</v>
      </c>
      <c r="AH117" s="92"/>
      <c r="AI117" s="103" t="e">
        <f>TRUNC(AE117/AG117,IF($D$24=1,2,3))</f>
        <v>#DIV/0!</v>
      </c>
      <c r="AJ117" s="103"/>
      <c r="AK117" s="103" t="e">
        <f>IF(AO117,AO117,"--")</f>
        <v>#VALUE!</v>
      </c>
      <c r="AL117" s="103"/>
      <c r="AM117" s="92">
        <f>MAX(M96,M100,M104,M108)</f>
        <v>0</v>
      </c>
      <c r="AN117" s="92"/>
      <c r="AO117" s="35" t="e">
        <f>MAX(IF(E96&gt;=1,K96,0),IF(E100&gt;=1,K100,0),IF(E104&gt;=1,K104,0),IF(E108&gt;=1,K108,0))</f>
        <v>#VALUE!</v>
      </c>
      <c r="AP117" s="33" t="b">
        <f>IF(AG117,IF(AC117=0,AI117*10000000000+AM117,AC117*10000000000000+AI117*10000000000+AK117*100000+AM117))</f>
        <v>0</v>
      </c>
    </row>
    <row r="118" spans="2:42" ht="18.75" customHeight="1">
      <c r="B118" s="11">
        <v>2</v>
      </c>
      <c r="C118" s="109" t="str">
        <f>IF(ISERROR(IF(AG118&lt;&gt;"",VLOOKUP(B118,$V$117:$AM$121,2,FALSE),"")),"",IF(AG118&lt;&gt;"",VLOOKUP(B118,$V$117:$AM$121,2,FALSE),""))</f>
        <v/>
      </c>
      <c r="D118" s="110"/>
      <c r="E118" s="95" t="str">
        <f>IF(ISERROR(IF(AG118&lt;&gt;"",VLOOKUP(B118,$V$117:$AM$121,5,FALSE),"")),"",IF(AG118&lt;&gt;"",VLOOKUP(B118,$V$117:$AM$121,4,FALSE),""))</f>
        <v/>
      </c>
      <c r="F118" s="95"/>
      <c r="G118" s="95"/>
      <c r="H118" s="95"/>
      <c r="I118" s="111" t="str">
        <f>IF(ISERROR(IF(AG118&lt;&gt;"",VLOOKUP(B118,$V$117:$AM$121,7,FALSE),"")),"",IF(AG118&lt;&gt;"",VLOOKUP(B118,$V$117:$AM$121,8,FALSE),""))</f>
        <v/>
      </c>
      <c r="J118" s="112"/>
      <c r="K118" s="113" t="str">
        <f>IF(ISERROR(IF(AG118&lt;&gt;"",VLOOKUP(B118,$V$117:$AM$121,9,FALSE),"")),"",IF(AG118&lt;&gt;"",VLOOKUP(B118,$V$117:$AM$121,10,FALSE),""))</f>
        <v/>
      </c>
      <c r="L118" s="113"/>
      <c r="M118" s="113" t="str">
        <f>IF(ISERROR(IF(AG118&lt;&gt;"",VLOOKUP(B118,$V$117:$AM$121,11,FALSE),"")),"",IF(AG118&lt;&gt;"",VLOOKUP(B118,$V$117:$AM$121,12,FALSE),""))</f>
        <v/>
      </c>
      <c r="N118" s="113"/>
      <c r="O118" s="103" t="str">
        <f>IF(ISERROR(IF(AG118&lt;&gt;"",VLOOKUP(B118,$V$117:$AM$121,13,FALSE),"")),"",IF(AG118&lt;&gt;"",VLOOKUP(B118,$V$117:$AM$121,14,FALSE),""))</f>
        <v/>
      </c>
      <c r="P118" s="103"/>
      <c r="Q118" s="103" t="str">
        <f>IF(ISERROR(IF(AG118&lt;&gt;"",VLOOKUP(B118,$V$117:$AM$121,15,FALSE),"")),"",IF(AG118&lt;&gt;"",VLOOKUP(B118,$V$117:$AM$121,16,FALSE),""))</f>
        <v/>
      </c>
      <c r="R118" s="103"/>
      <c r="S118" s="113" t="str">
        <f>IF(ISERROR(IF(AG118&lt;&gt;"",VLOOKUP(B118,$V$117:$AM$121,17,FALSE),"")),"",IF(AG118&lt;&gt;"",VLOOKUP(B118,$V$117:$AM$121,18,FALSE),""))</f>
        <v/>
      </c>
      <c r="T118" s="113"/>
      <c r="V118" s="61" t="str">
        <f>IF(AP118=FALSE,"",RANK(AP118,$AP$117:$AP$121,0))</f>
        <v/>
      </c>
      <c r="W118" s="98" t="str">
        <f>A42</f>
        <v xml:space="preserve">, </v>
      </c>
      <c r="X118" s="99"/>
      <c r="Y118" s="95">
        <f>I42</f>
        <v>0</v>
      </c>
      <c r="Z118" s="95"/>
      <c r="AA118" s="95"/>
      <c r="AB118" s="95"/>
      <c r="AC118" s="92">
        <f>SUM(E92,E98,E106,E109)</f>
        <v>0</v>
      </c>
      <c r="AD118" s="92"/>
      <c r="AE118" s="92">
        <f>SUM(G92,G98,G106,G109)</f>
        <v>0</v>
      </c>
      <c r="AF118" s="92"/>
      <c r="AG118" s="92">
        <f>SUM(I92,I98,I106,I109)</f>
        <v>0</v>
      </c>
      <c r="AH118" s="92"/>
      <c r="AI118" s="103" t="e">
        <f aca="true" t="shared" si="6" ref="AI118:AI121">TRUNC(AE118/AG118,IF($D$24=1,2,3))</f>
        <v>#DIV/0!</v>
      </c>
      <c r="AJ118" s="103"/>
      <c r="AK118" s="103" t="e">
        <f>IF(AO118,AO118,"--")</f>
        <v>#VALUE!</v>
      </c>
      <c r="AL118" s="103"/>
      <c r="AM118" s="92">
        <f>MAX(M92,M98,M106,M109)</f>
        <v>0</v>
      </c>
      <c r="AN118" s="92"/>
      <c r="AO118" s="35" t="e">
        <f>MAX(IF(E92&gt;=1,K92,0),IF(E98&gt;=1,K98,0),IF(E106&gt;=1,K106,0),IF(E109&gt;=1,K109,0))</f>
        <v>#VALUE!</v>
      </c>
      <c r="AP118" s="33" t="b">
        <f>IF(AG118,IF(AC118=0,AI118*10000000000+AM118,AC118*10000000000000+AI118*10000000000+AK118*100000+AM118))</f>
        <v>0</v>
      </c>
    </row>
    <row r="119" spans="2:42" ht="18.75" customHeight="1">
      <c r="B119" s="11">
        <v>3</v>
      </c>
      <c r="C119" s="109" t="str">
        <f>IF(ISERROR(IF(AG119&lt;&gt;"",VLOOKUP(B119,$V$117:$AM$121,2,FALSE),"")),"",IF(AG119&lt;&gt;"",VLOOKUP(B119,$V$117:$AM$121,2,FALSE),""))</f>
        <v/>
      </c>
      <c r="D119" s="110"/>
      <c r="E119" s="95" t="str">
        <f>IF(ISERROR(IF(AG119&lt;&gt;"",VLOOKUP(B119,$V$117:$AM$121,5,FALSE),"")),"",IF(AG119&lt;&gt;"",VLOOKUP(B119,$V$117:$AM$121,4,FALSE),""))</f>
        <v/>
      </c>
      <c r="F119" s="95"/>
      <c r="G119" s="95"/>
      <c r="H119" s="95"/>
      <c r="I119" s="111" t="str">
        <f>IF(ISERROR(IF(AG119&lt;&gt;"",VLOOKUP(B119,$V$117:$AM$121,7,FALSE),"")),"",IF(AG119&lt;&gt;"",VLOOKUP(B119,$V$117:$AM$121,8,FALSE),""))</f>
        <v/>
      </c>
      <c r="J119" s="112"/>
      <c r="K119" s="113" t="str">
        <f>IF(ISERROR(IF(AG119&lt;&gt;"",VLOOKUP(B119,$V$117:$AM$121,9,FALSE),"")),"",IF(AG119&lt;&gt;"",VLOOKUP(B119,$V$117:$AM$121,10,FALSE),""))</f>
        <v/>
      </c>
      <c r="L119" s="113"/>
      <c r="M119" s="113" t="str">
        <f>IF(ISERROR(IF(AG119&lt;&gt;"",VLOOKUP(B119,$V$117:$AM$121,11,FALSE),"")),"",IF(AG119&lt;&gt;"",VLOOKUP(B119,$V$117:$AM$121,12,FALSE),""))</f>
        <v/>
      </c>
      <c r="N119" s="113"/>
      <c r="O119" s="103" t="str">
        <f>IF(ISERROR(IF(AG119&lt;&gt;"",VLOOKUP(B119,$V$117:$AM$121,13,FALSE),"")),"",IF(AG119&lt;&gt;"",VLOOKUP(B119,$V$117:$AM$121,14,FALSE),""))</f>
        <v/>
      </c>
      <c r="P119" s="103"/>
      <c r="Q119" s="103" t="str">
        <f>IF(ISERROR(IF(AG119&lt;&gt;"",VLOOKUP(B119,$V$117:$AM$121,15,FALSE),"")),"",IF(AG119&lt;&gt;"",VLOOKUP(B119,$V$117:$AM$121,16,FALSE),""))</f>
        <v/>
      </c>
      <c r="R119" s="103"/>
      <c r="S119" s="113" t="str">
        <f>IF(ISERROR(IF(AG119&lt;&gt;"",VLOOKUP(B119,$V$117:$AM$121,17,FALSE),"")),"",IF(AG119&lt;&gt;"",VLOOKUP(B119,$V$117:$AM$121,18,FALSE),""))</f>
        <v/>
      </c>
      <c r="T119" s="113"/>
      <c r="V119" s="61" t="str">
        <f>IF(AP119=FALSE,"",RANK(AP119,$AP$117:$AP$121,0))</f>
        <v/>
      </c>
      <c r="W119" s="98" t="str">
        <f>A43</f>
        <v xml:space="preserve">, </v>
      </c>
      <c r="X119" s="99"/>
      <c r="Y119" s="95">
        <f>I43</f>
        <v>0</v>
      </c>
      <c r="Z119" s="95"/>
      <c r="AA119" s="95"/>
      <c r="AB119" s="95"/>
      <c r="AC119" s="92">
        <f>SUM(E94,E101,E107,E110)</f>
        <v>0</v>
      </c>
      <c r="AD119" s="92"/>
      <c r="AE119" s="92">
        <f>SUM(G94,G101,G107,G110)</f>
        <v>0</v>
      </c>
      <c r="AF119" s="92"/>
      <c r="AG119" s="92">
        <f>SUM(I94,I101,I107,I110)</f>
        <v>0</v>
      </c>
      <c r="AH119" s="92"/>
      <c r="AI119" s="103" t="e">
        <f t="shared" si="6"/>
        <v>#DIV/0!</v>
      </c>
      <c r="AJ119" s="103"/>
      <c r="AK119" s="103" t="e">
        <f>IF(AO119,AO119,"--")</f>
        <v>#VALUE!</v>
      </c>
      <c r="AL119" s="103"/>
      <c r="AM119" s="92">
        <f>MAX(M94,M101,M107,M110)</f>
        <v>0</v>
      </c>
      <c r="AN119" s="92"/>
      <c r="AO119" s="35" t="e">
        <f>MAX(IF(E94&gt;=1,K94,0),IF(E101&gt;=1,K101,0),IF(E107&gt;=1,K107,0),IF(E110&gt;=1,K110,0))</f>
        <v>#VALUE!</v>
      </c>
      <c r="AP119" s="33" t="b">
        <f>IF(AG119,IF(AC119=0,AI119*10000000000+AM119,AC119*10000000000000+AI119*10000000000+AK119*100000+AM119))</f>
        <v>0</v>
      </c>
    </row>
    <row r="120" spans="2:42" ht="18.75" customHeight="1">
      <c r="B120" s="11">
        <v>4</v>
      </c>
      <c r="C120" s="109" t="str">
        <f>IF(ISERROR(IF(AG120&lt;&gt;"",VLOOKUP(B120,$V$117:$AM$121,2,FALSE),"")),"",IF(AG120&lt;&gt;"",VLOOKUP(B120,$V$117:$AM$121,2,FALSE),""))</f>
        <v/>
      </c>
      <c r="D120" s="110"/>
      <c r="E120" s="95" t="str">
        <f>IF(ISERROR(IF(AG120&lt;&gt;"",VLOOKUP(B120,$V$117:$AM$121,5,FALSE),"")),"",IF(AG120&lt;&gt;"",VLOOKUP(B120,$V$117:$AM$121,4,FALSE),""))</f>
        <v/>
      </c>
      <c r="F120" s="95"/>
      <c r="G120" s="95"/>
      <c r="H120" s="95"/>
      <c r="I120" s="111" t="str">
        <f>IF(ISERROR(IF(AG120&lt;&gt;"",VLOOKUP(B120,$V$117:$AM$121,7,FALSE),"")),"",IF(AG120&lt;&gt;"",VLOOKUP(B120,$V$117:$AM$121,8,FALSE),""))</f>
        <v/>
      </c>
      <c r="J120" s="112"/>
      <c r="K120" s="113" t="str">
        <f>IF(ISERROR(IF(AG120&lt;&gt;"",VLOOKUP(B120,$V$117:$AM$121,9,FALSE),"")),"",IF(AG120&lt;&gt;"",VLOOKUP(B120,$V$117:$AM$121,10,FALSE),""))</f>
        <v/>
      </c>
      <c r="L120" s="113"/>
      <c r="M120" s="113" t="str">
        <f>IF(ISERROR(IF(AG120&lt;&gt;"",VLOOKUP(B120,$V$117:$AM$121,11,FALSE),"")),"",IF(AG120&lt;&gt;"",VLOOKUP(B120,$V$117:$AM$121,12,FALSE),""))</f>
        <v/>
      </c>
      <c r="N120" s="113"/>
      <c r="O120" s="103" t="str">
        <f>IF(ISERROR(IF(AG120&lt;&gt;"",VLOOKUP(B120,$V$117:$AM$121,13,FALSE),"")),"",IF(AG120&lt;&gt;"",VLOOKUP(B120,$V$117:$AM$121,14,FALSE),""))</f>
        <v/>
      </c>
      <c r="P120" s="103"/>
      <c r="Q120" s="103" t="str">
        <f>IF(ISERROR(IF(AG120&lt;&gt;"",VLOOKUP(B120,$V$117:$AM$121,15,FALSE),"")),"",IF(AG120&lt;&gt;"",VLOOKUP(B120,$V$117:$AM$121,16,FALSE),""))</f>
        <v/>
      </c>
      <c r="R120" s="103"/>
      <c r="S120" s="113" t="str">
        <f>IF(ISERROR(IF(AG120&lt;&gt;"",VLOOKUP(B120,$V$117:$AM$121,17,FALSE),"")),"",IF(AG120&lt;&gt;"",VLOOKUP(B120,$V$117:$AM$121,18,FALSE),""))</f>
        <v/>
      </c>
      <c r="T120" s="113"/>
      <c r="V120" s="61" t="str">
        <f>IF(AP120=FALSE,"",RANK(AP120,$AP$117:$AP$121,0))</f>
        <v/>
      </c>
      <c r="W120" s="98" t="str">
        <f>A44</f>
        <v xml:space="preserve">, </v>
      </c>
      <c r="X120" s="99"/>
      <c r="Y120" s="95">
        <f>I44</f>
        <v>0</v>
      </c>
      <c r="Z120" s="95"/>
      <c r="AA120" s="95"/>
      <c r="AB120" s="95"/>
      <c r="AC120" s="92">
        <f>SUM(E95,E99,E102,E105)</f>
        <v>0</v>
      </c>
      <c r="AD120" s="92"/>
      <c r="AE120" s="92">
        <f>SUM(G95,G99,G102,G105)</f>
        <v>0</v>
      </c>
      <c r="AF120" s="92"/>
      <c r="AG120" s="92">
        <f>SUM(I95,I99,I102,I105)</f>
        <v>0</v>
      </c>
      <c r="AH120" s="92"/>
      <c r="AI120" s="103" t="e">
        <f t="shared" si="6"/>
        <v>#DIV/0!</v>
      </c>
      <c r="AJ120" s="103"/>
      <c r="AK120" s="103" t="e">
        <f>IF(AO120,AO120,"--")</f>
        <v>#VALUE!</v>
      </c>
      <c r="AL120" s="103"/>
      <c r="AM120" s="92">
        <f>MAX(M95,M99,M102,M105)</f>
        <v>0</v>
      </c>
      <c r="AN120" s="92"/>
      <c r="AO120" s="35" t="e">
        <f>MAX(IF(E95&gt;=1,K95,0),IF(E99&gt;=1,K99,0),IF(E102&gt;=1,K102,0),IF(E105&gt;=1,K105,0))</f>
        <v>#VALUE!</v>
      </c>
      <c r="AP120" s="33" t="b">
        <f>IF(AG120,IF(AC120=0,AI120*10000000000+AM120,AC120*10000000000000+AI120*10000000000+AK120*100000+AM120))</f>
        <v>0</v>
      </c>
    </row>
    <row r="121" spans="2:42" ht="18.75" customHeight="1">
      <c r="B121" s="11">
        <v>5</v>
      </c>
      <c r="C121" s="109" t="str">
        <f>IF(ISERROR(IF(AG121&lt;&gt;"",VLOOKUP(B121,$V$117:$AM$121,2,FALSE),"")),"",IF(AG121&lt;&gt;"",VLOOKUP(B121,$V$117:$AM$121,2,FALSE),""))</f>
        <v/>
      </c>
      <c r="D121" s="110"/>
      <c r="E121" s="95" t="str">
        <f>IF(ISERROR(IF(AG121&lt;&gt;"",VLOOKUP(B121,$V$117:$AM$121,5,FALSE),"")),"",IF(AG121&lt;&gt;"",VLOOKUP(B121,$V$117:$AM$121,4,FALSE),""))</f>
        <v/>
      </c>
      <c r="F121" s="95"/>
      <c r="G121" s="95"/>
      <c r="H121" s="95"/>
      <c r="I121" s="111" t="str">
        <f>IF(ISERROR(IF(AG121&lt;&gt;"",VLOOKUP(B121,$V$117:$AM$121,7,FALSE),"")),"",IF(AG121&lt;&gt;"",VLOOKUP(B121,$V$117:$AM$121,8,FALSE),""))</f>
        <v/>
      </c>
      <c r="J121" s="112"/>
      <c r="K121" s="113" t="str">
        <f>IF(ISERROR(IF(AG121&lt;&gt;"",VLOOKUP(B121,$V$117:$AM$121,9,FALSE),"")),"",IF(AG121&lt;&gt;"",VLOOKUP(B121,$V$117:$AM$121,10,FALSE),""))</f>
        <v/>
      </c>
      <c r="L121" s="113"/>
      <c r="M121" s="113" t="str">
        <f>IF(ISERROR(IF(AG121&lt;&gt;"",VLOOKUP(B121,$V$117:$AM$121,11,FALSE),"")),"",IF(AG121&lt;&gt;"",VLOOKUP(B121,$V$117:$AM$121,12,FALSE),""))</f>
        <v/>
      </c>
      <c r="N121" s="113"/>
      <c r="O121" s="103" t="str">
        <f>IF(ISERROR(IF(AG121&lt;&gt;"",VLOOKUP(B121,$V$117:$AM$121,13,FALSE),"")),"",IF(AG121&lt;&gt;"",VLOOKUP(B121,$V$117:$AM$121,14,FALSE),""))</f>
        <v/>
      </c>
      <c r="P121" s="103"/>
      <c r="Q121" s="103" t="str">
        <f>IF(ISERROR(IF(AG121&lt;&gt;"",VLOOKUP(B121,$V$117:$AM$121,15,FALSE),"")),"",IF(AG121&lt;&gt;"",VLOOKUP(B121,$V$117:$AM$121,16,FALSE),""))</f>
        <v/>
      </c>
      <c r="R121" s="103"/>
      <c r="S121" s="113" t="str">
        <f>IF(ISERROR(IF(AG121&lt;&gt;"",VLOOKUP(B121,$V$117:$AM$121,17,FALSE),"")),"",IF(AG121&lt;&gt;"",VLOOKUP(B121,$V$117:$AM$121,18,FALSE),""))</f>
        <v/>
      </c>
      <c r="T121" s="113"/>
      <c r="V121" s="61" t="str">
        <f>IF(AP121=FALSE,"",RANK(AP121,$AP$117:$AP$121,0))</f>
        <v/>
      </c>
      <c r="W121" s="98" t="str">
        <f>A45</f>
        <v xml:space="preserve">, </v>
      </c>
      <c r="X121" s="99"/>
      <c r="Y121" s="95">
        <f>I45</f>
        <v>0</v>
      </c>
      <c r="Z121" s="95"/>
      <c r="AA121" s="95"/>
      <c r="AB121" s="95"/>
      <c r="AC121" s="92">
        <f>SUM(E93,E97,E103,E111)</f>
        <v>0</v>
      </c>
      <c r="AD121" s="92"/>
      <c r="AE121" s="92">
        <f>SUM(G93,G97,G103,G111)</f>
        <v>0</v>
      </c>
      <c r="AF121" s="92"/>
      <c r="AG121" s="92">
        <f>SUM(I93,I97,I103,I111)</f>
        <v>0</v>
      </c>
      <c r="AH121" s="92"/>
      <c r="AI121" s="103" t="e">
        <f t="shared" si="6"/>
        <v>#DIV/0!</v>
      </c>
      <c r="AJ121" s="103"/>
      <c r="AK121" s="103" t="e">
        <f>IF(AO121,AO121,"--")</f>
        <v>#VALUE!</v>
      </c>
      <c r="AL121" s="103"/>
      <c r="AM121" s="92">
        <f>MAX(M93,M97,M103,M111)</f>
        <v>0</v>
      </c>
      <c r="AN121" s="92"/>
      <c r="AO121" s="35" t="e">
        <f>MAX(IF(E93&gt;=1,K93,0),IF(E97&gt;=1,K97,0),IF(E103&gt;=1,K103,0),IF(E111&gt;=1,K111,0))</f>
        <v>#VALUE!</v>
      </c>
      <c r="AP121" s="33" t="b">
        <f>IF(AG121,IF(AC121=0,AI121*10000000000+AM121,AC121*10000000000000+AI121*10000000000+AK121*100000+AM121))</f>
        <v>0</v>
      </c>
    </row>
    <row r="125" spans="2:49" ht="18">
      <c r="B125" s="174" t="s">
        <v>41</v>
      </c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38"/>
      <c r="V125" s="39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</row>
    <row r="126" spans="2:49" ht="18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40"/>
      <c r="N126" s="40"/>
      <c r="O126" s="40"/>
      <c r="P126" s="40"/>
      <c r="Q126" s="40"/>
      <c r="R126" s="40"/>
      <c r="S126" s="40"/>
      <c r="T126" s="40"/>
      <c r="U126" s="41"/>
      <c r="V126" s="42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</row>
    <row r="127" spans="22:49" ht="12.75">
      <c r="V127" s="39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</row>
    <row r="128" spans="2:49" ht="31.5" customHeight="1">
      <c r="B128" s="153" t="s">
        <v>9</v>
      </c>
      <c r="C128" s="154"/>
      <c r="D128" s="164" t="s">
        <v>22</v>
      </c>
      <c r="E128" s="154"/>
      <c r="F128" s="153" t="s">
        <v>13</v>
      </c>
      <c r="G128" s="154"/>
      <c r="H128" s="153" t="s">
        <v>16</v>
      </c>
      <c r="I128" s="154"/>
      <c r="J128" s="153" t="s">
        <v>14</v>
      </c>
      <c r="K128" s="154"/>
      <c r="L128" s="153" t="s">
        <v>15</v>
      </c>
      <c r="M128" s="154"/>
      <c r="N128" s="4"/>
      <c r="O128" s="3"/>
      <c r="P128" s="3"/>
      <c r="Q128" s="3"/>
      <c r="R128" s="3"/>
      <c r="S128" s="3"/>
      <c r="T128" s="32"/>
      <c r="U128" s="43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</row>
    <row r="129" spans="2:49" ht="18.75" customHeight="1">
      <c r="B129" s="133" t="str">
        <f>C79</f>
        <v/>
      </c>
      <c r="C129" s="134"/>
      <c r="D129" s="123" t="str">
        <f>IF(H129="","",IF(F129=F130,1,IF(F129&lt;F130,0,2)))</f>
        <v/>
      </c>
      <c r="E129" s="124"/>
      <c r="F129" s="125"/>
      <c r="G129" s="126"/>
      <c r="H129" s="127"/>
      <c r="I129" s="127"/>
      <c r="J129" s="179" t="e">
        <f>TRUNC(IF(F129="","",F129/H129),IF($D$24=1,2,3))</f>
        <v>#VALUE!</v>
      </c>
      <c r="K129" s="179"/>
      <c r="L129" s="127"/>
      <c r="M129" s="126"/>
      <c r="N129" s="20"/>
      <c r="O129" s="50"/>
      <c r="P129" s="50"/>
      <c r="Q129" s="50"/>
      <c r="R129" s="50"/>
      <c r="S129" s="50"/>
      <c r="T129" s="50"/>
      <c r="V129" s="68" t="e">
        <f>VLOOKUP(B129,$A$32:$P$45,14,FALSE)</f>
        <v>#N/A</v>
      </c>
      <c r="W129" s="68" t="e">
        <f>VLOOKUP(B130,$A$32:$P$45,14,FALSE)</f>
        <v>#N/A</v>
      </c>
      <c r="X129" s="68">
        <f>F129</f>
        <v>0</v>
      </c>
      <c r="Y129" s="68">
        <f>F130</f>
        <v>0</v>
      </c>
      <c r="Z129" s="68">
        <f>H129</f>
        <v>0</v>
      </c>
      <c r="AA129" s="68" t="str">
        <f>H130</f>
        <v/>
      </c>
      <c r="AB129" s="68">
        <f>L129</f>
        <v>0</v>
      </c>
      <c r="AC129" s="68">
        <f>L130</f>
        <v>0</v>
      </c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31"/>
      <c r="AP129" s="31"/>
      <c r="AQ129" s="31"/>
      <c r="AR129" s="31"/>
      <c r="AS129" s="31"/>
      <c r="AT129" s="31"/>
      <c r="AU129" s="31"/>
      <c r="AV129" s="31"/>
      <c r="AW129" s="31"/>
    </row>
    <row r="130" spans="2:49" ht="18.75" customHeight="1">
      <c r="B130" s="175" t="str">
        <f>C117</f>
        <v/>
      </c>
      <c r="C130" s="176"/>
      <c r="D130" s="120" t="str">
        <f>IF(D129="","",IF(D129=1,1,IF(D129=2,0,IF(D129=0,2))))</f>
        <v/>
      </c>
      <c r="E130" s="121"/>
      <c r="F130" s="122"/>
      <c r="G130" s="116"/>
      <c r="H130" s="121" t="str">
        <f>IF(H129="","",H129)</f>
        <v/>
      </c>
      <c r="I130" s="121"/>
      <c r="J130" s="177" t="e">
        <f aca="true" t="shared" si="7" ref="J130">TRUNC(IF(F130="","",F130/H130),IF($D$24=1,2,3))</f>
        <v>#VALUE!</v>
      </c>
      <c r="K130" s="177"/>
      <c r="L130" s="115"/>
      <c r="M130" s="116"/>
      <c r="N130" s="20"/>
      <c r="O130" s="50"/>
      <c r="P130" s="50"/>
      <c r="Q130" s="50"/>
      <c r="R130" s="50"/>
      <c r="S130" s="50"/>
      <c r="T130" s="50"/>
      <c r="V130" s="70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31"/>
      <c r="AP130" s="31"/>
      <c r="AQ130" s="31"/>
      <c r="AR130" s="31"/>
      <c r="AS130" s="31"/>
      <c r="AT130" s="31"/>
      <c r="AU130" s="31"/>
      <c r="AV130" s="31"/>
      <c r="AW130" s="31"/>
    </row>
    <row r="131" spans="22:49" ht="12.75"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31"/>
      <c r="AP131" s="31"/>
      <c r="AQ131" s="31"/>
      <c r="AR131" s="31"/>
      <c r="AS131" s="31"/>
      <c r="AT131" s="31"/>
      <c r="AU131" s="31"/>
      <c r="AV131" s="31"/>
      <c r="AW131" s="31"/>
    </row>
    <row r="132" spans="22:49" ht="12.75"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31"/>
      <c r="AP132" s="31"/>
      <c r="AQ132" s="31"/>
      <c r="AR132" s="31"/>
      <c r="AS132" s="31"/>
      <c r="AT132" s="31"/>
      <c r="AU132" s="31"/>
      <c r="AV132" s="31"/>
      <c r="AW132" s="31"/>
    </row>
    <row r="133" spans="2:49" ht="18">
      <c r="B133" s="132" t="s">
        <v>48</v>
      </c>
      <c r="C133" s="132"/>
      <c r="D133" s="132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V133" s="75" t="s">
        <v>25</v>
      </c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68"/>
      <c r="AO133" s="68"/>
      <c r="AP133" s="68"/>
      <c r="AQ133" s="31"/>
      <c r="AR133" s="31"/>
      <c r="AS133" s="31"/>
      <c r="AT133" s="31"/>
      <c r="AU133" s="31"/>
      <c r="AV133" s="31"/>
      <c r="AW133" s="31"/>
    </row>
    <row r="134" spans="22:49" ht="12.75"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31"/>
      <c r="AR134" s="31"/>
      <c r="AS134" s="31"/>
      <c r="AT134" s="31"/>
      <c r="AU134" s="31"/>
      <c r="AV134" s="31"/>
      <c r="AW134" s="31"/>
    </row>
    <row r="135" spans="2:49" ht="31.5" customHeight="1">
      <c r="B135" s="27" t="s">
        <v>18</v>
      </c>
      <c r="C135" s="153" t="s">
        <v>9</v>
      </c>
      <c r="D135" s="154"/>
      <c r="E135" s="114" t="s">
        <v>11</v>
      </c>
      <c r="F135" s="114"/>
      <c r="G135" s="114"/>
      <c r="H135" s="114"/>
      <c r="I135" s="164" t="s">
        <v>22</v>
      </c>
      <c r="J135" s="154"/>
      <c r="K135" s="114" t="s">
        <v>13</v>
      </c>
      <c r="L135" s="114"/>
      <c r="M135" s="114" t="s">
        <v>16</v>
      </c>
      <c r="N135" s="114"/>
      <c r="O135" s="114" t="s">
        <v>14</v>
      </c>
      <c r="P135" s="114"/>
      <c r="Q135" s="114" t="s">
        <v>19</v>
      </c>
      <c r="R135" s="114"/>
      <c r="S135" s="114" t="s">
        <v>15</v>
      </c>
      <c r="T135" s="114"/>
      <c r="U135" s="45"/>
      <c r="V135" s="77" t="s">
        <v>18</v>
      </c>
      <c r="W135" s="182" t="s">
        <v>9</v>
      </c>
      <c r="X135" s="182"/>
      <c r="Y135" s="180" t="s">
        <v>11</v>
      </c>
      <c r="Z135" s="180"/>
      <c r="AA135" s="180"/>
      <c r="AB135" s="180"/>
      <c r="AC135" s="181" t="s">
        <v>22</v>
      </c>
      <c r="AD135" s="182"/>
      <c r="AE135" s="182" t="s">
        <v>13</v>
      </c>
      <c r="AF135" s="182"/>
      <c r="AG135" s="182" t="s">
        <v>16</v>
      </c>
      <c r="AH135" s="182"/>
      <c r="AI135" s="182" t="s">
        <v>14</v>
      </c>
      <c r="AJ135" s="182"/>
      <c r="AK135" s="180" t="s">
        <v>19</v>
      </c>
      <c r="AL135" s="180"/>
      <c r="AM135" s="182" t="s">
        <v>15</v>
      </c>
      <c r="AN135" s="182"/>
      <c r="AO135" s="78" t="s">
        <v>21</v>
      </c>
      <c r="AP135" s="79" t="s">
        <v>20</v>
      </c>
      <c r="AQ135" s="80" t="s">
        <v>67</v>
      </c>
      <c r="AR135" s="31"/>
      <c r="AS135" s="31"/>
      <c r="AT135" s="31"/>
      <c r="AU135" s="31"/>
      <c r="AV135" s="31"/>
      <c r="AW135" s="31"/>
    </row>
    <row r="136" spans="2:49" ht="18.75" customHeight="1">
      <c r="B136" s="30">
        <v>1</v>
      </c>
      <c r="C136" s="109" t="str">
        <f>IF(ISERROR(IF(AG136&lt;&gt;"",VLOOKUP(B136,$V$136:$AN$137,2,FALSE),"")),"",IF(AG136&lt;&gt;"",VLOOKUP(B136,$V$136:$AN$137,2,FALSE),""))</f>
        <v/>
      </c>
      <c r="D136" s="110"/>
      <c r="E136" s="95" t="str">
        <f>IF(ISERROR(IF(AG136&lt;&gt;"",VLOOKUP(B136,$V$136:$AN$137,5,FALSE),"")),"",IF(AG136&lt;&gt;"",VLOOKUP(B136,$V$136:$AN$137,4,FALSE),""))</f>
        <v/>
      </c>
      <c r="F136" s="95"/>
      <c r="G136" s="95"/>
      <c r="H136" s="95"/>
      <c r="I136" s="111" t="str">
        <f>IF(ISERROR(IF(AG136&lt;&gt;"",VLOOKUP(B136,$V$136:$AN$137,7,FALSE),"")),"",IF(AG136&lt;&gt;"",VLOOKUP(B136,$V$136:$AN$137,8,FALSE),""))</f>
        <v/>
      </c>
      <c r="J136" s="112"/>
      <c r="K136" s="111" t="str">
        <f>IF(ISERROR(IF(AI136&lt;&gt;"",VLOOKUP(B136,$V$136:$AN$137,9,FALSE),"")),"",IF(AI136&lt;&gt;"",VLOOKUP(B136,$V$136:$AN$137,10,FALSE),""))</f>
        <v/>
      </c>
      <c r="L136" s="112"/>
      <c r="M136" s="111" t="str">
        <f>IF(ISERROR(IF(AG136&lt;&gt;"",VLOOKUP(B136,$V$136:$AN$137,11,FALSE),"")),"",IF(AG136&lt;&gt;"",VLOOKUP(B136,$V$136:$AN$137,12,FALSE),""))</f>
        <v/>
      </c>
      <c r="N136" s="112"/>
      <c r="O136" s="103" t="str">
        <f>IF(ISERROR(IF(AG136&lt;&gt;"",VLOOKUP(B136,$V$136:$AN$137,12,FALSE),"")),"",IF(AG136&lt;&gt;"",VLOOKUP(B136,$V$136:$AN$137,14,FALSE),""))</f>
        <v/>
      </c>
      <c r="P136" s="103"/>
      <c r="Q136" s="103" t="str">
        <f>IF(ISERROR(IF(AG136&lt;&gt;"",VLOOKUP(B136,$V$136:$AN$137,15,FALSE),"")),"",IF(AG136&lt;&gt;"",VLOOKUP(B136,$V$136:$AN$137,16,FALSE),""))</f>
        <v/>
      </c>
      <c r="R136" s="103"/>
      <c r="S136" s="111" t="str">
        <f>IF(ISERROR(IF(AG136&lt;&gt;"",VLOOKUP(B136,$V$136:$AN$137,17,FALSE),"")),"",IF(AG136&lt;&gt;"",VLOOKUP(B136,$V$136:$AN$137,18,FALSE),""))</f>
        <v/>
      </c>
      <c r="T136" s="112"/>
      <c r="U136" s="44"/>
      <c r="V136" s="76">
        <v>1</v>
      </c>
      <c r="W136" s="105" t="str">
        <f>IF($L$130="","",IF(F129&gt;F130,B129,B130))</f>
        <v/>
      </c>
      <c r="X136" s="105"/>
      <c r="Y136" s="106" t="e">
        <f>VLOOKUP(W136,$A$32:$M$45,9,FALSE)</f>
        <v>#N/A</v>
      </c>
      <c r="Z136" s="106"/>
      <c r="AA136" s="106"/>
      <c r="AB136" s="106"/>
      <c r="AC136" s="104" t="e">
        <f>VLOOKUP(W136,$W$79:$AC$121,7,FALSE)+_xlfn.IFERROR(VLOOKUP(W136,$B$129:$M$130,3,FALSE),0)</f>
        <v>#N/A</v>
      </c>
      <c r="AD136" s="104"/>
      <c r="AE136" s="104" t="e">
        <f>VLOOKUP(W136,$W$79:$AE$121,9,FALSE)+_xlfn.IFERROR(VLOOKUP(W136,$B$129:$M$130,5,FALSE),0)</f>
        <v>#N/A</v>
      </c>
      <c r="AF136" s="104"/>
      <c r="AG136" s="104" t="e">
        <f>VLOOKUP(W136,$W$78:$AG$121,11,FALSE)+_xlfn.IFERROR(VLOOKUP(W136,$B$129:$M$130,7,FALSE),0)</f>
        <v>#N/A</v>
      </c>
      <c r="AH136" s="104"/>
      <c r="AI136" s="107" t="e">
        <f>TRUNC(AE136/AG136,IF($D$24=1,2,3))</f>
        <v>#N/A</v>
      </c>
      <c r="AJ136" s="107"/>
      <c r="AK136" s="108" t="e">
        <f aca="true" t="shared" si="8" ref="AK136:AK143">IF(AO136,AO136,"--")</f>
        <v>#N/A</v>
      </c>
      <c r="AL136" s="108"/>
      <c r="AM136" s="104" t="e">
        <f>MAX(VLOOKUP(W136,$W$79:$AM$121,17,FALSE),_xlfn.IFERROR(VLOOKUP(W136,$B$129:$M$130,11,FALSE),0))</f>
        <v>#N/A</v>
      </c>
      <c r="AN136" s="104"/>
      <c r="AO136" s="81" t="e">
        <f>MAX(IF(VLOOKUP(W136,$W$79:$AL$121,15,FALSE)="--",0,VLOOKUP(W136,$W$79:$AL$121,15,FALSE)),_xlfn.IFERROR(IF(VLOOKUP(W136,$B$129:$M$130,3,FALSE)&gt;=1,VLOOKUP(W136,$B$129:$M$130,9,FALSE),0),0))</f>
        <v>#N/A</v>
      </c>
      <c r="AP136" s="82"/>
      <c r="AQ136" s="80" t="s">
        <v>68</v>
      </c>
      <c r="AR136" s="31"/>
      <c r="AS136" s="31"/>
      <c r="AT136" s="31"/>
      <c r="AU136" s="31"/>
      <c r="AV136" s="31"/>
      <c r="AW136" s="31"/>
    </row>
    <row r="137" spans="2:49" ht="18.75" customHeight="1">
      <c r="B137" s="11">
        <v>2</v>
      </c>
      <c r="C137" s="109" t="str">
        <f>IF(ISERROR(IF(AG137&lt;&gt;"",VLOOKUP(B137,$V$136:$AN$137,2,FALSE),"")),"",IF(AG137&lt;&gt;"",VLOOKUP(B137,$V$136:$AN$137,2,FALSE),""))</f>
        <v/>
      </c>
      <c r="D137" s="110"/>
      <c r="E137" s="95" t="str">
        <f>IF(ISERROR(IF(AG137&lt;&gt;"",VLOOKUP(B137,$V$136:$AN$137,5,FALSE),"")),"",IF(AG137&lt;&gt;"",VLOOKUP(B137,$V$136:$AN$137,4,FALSE),""))</f>
        <v/>
      </c>
      <c r="F137" s="95"/>
      <c r="G137" s="95"/>
      <c r="H137" s="95"/>
      <c r="I137" s="111" t="str">
        <f>IF(ISERROR(IF(AG137&lt;&gt;"",VLOOKUP(B137,$V$136:$AN$137,7,FALSE),"")),"",IF(AG137&lt;&gt;"",VLOOKUP(B137,$V$136:$AN$137,8,FALSE),""))</f>
        <v/>
      </c>
      <c r="J137" s="112"/>
      <c r="K137" s="111" t="str">
        <f>IF(ISERROR(IF(AI137&lt;&gt;"",VLOOKUP(B137,$V$136:$AN$137,9,FALSE),"")),"",IF(AI137&lt;&gt;"",VLOOKUP(B137,$V$136:$AN$137,10,FALSE),""))</f>
        <v/>
      </c>
      <c r="L137" s="112"/>
      <c r="M137" s="111" t="str">
        <f>IF(ISERROR(IF(AG137&lt;&gt;"",VLOOKUP(B137,$V$136:$AN$137,11,FALSE),"")),"",IF(AG137&lt;&gt;"",VLOOKUP(B137,$V$136:$AN$137,12,FALSE),""))</f>
        <v/>
      </c>
      <c r="N137" s="112"/>
      <c r="O137" s="103" t="str">
        <f>IF(ISERROR(IF(AG137&lt;&gt;"",VLOOKUP(B137,$V$136:$AN$137,12,FALSE),"")),"",IF(AG137&lt;&gt;"",VLOOKUP(B137,$V$136:$AN$137,14,FALSE),""))</f>
        <v/>
      </c>
      <c r="P137" s="103"/>
      <c r="Q137" s="103" t="str">
        <f>IF(ISERROR(IF(AG137&lt;&gt;"",VLOOKUP(B137,$V$136:$AN$137,15,FALSE),"")),"",IF(AG137&lt;&gt;"",VLOOKUP(B137,$V$136:$AN$137,16,FALSE),""))</f>
        <v/>
      </c>
      <c r="R137" s="103"/>
      <c r="S137" s="111" t="str">
        <f>IF(ISERROR(IF(AG137&lt;&gt;"",VLOOKUP(B137,$V$136:$AN$137,17,FALSE),"")),"",IF(AG137&lt;&gt;"",VLOOKUP(B137,$V$136:$AN$137,18,FALSE),""))</f>
        <v/>
      </c>
      <c r="T137" s="112"/>
      <c r="U137" s="44"/>
      <c r="V137" s="76">
        <v>2</v>
      </c>
      <c r="W137" s="105" t="str">
        <f>IF($L$130="","",IF(F130&lt;F129,B130,B129))</f>
        <v/>
      </c>
      <c r="X137" s="105"/>
      <c r="Y137" s="106" t="e">
        <f>VLOOKUP(W137,$A$32:$M$45,9,FALSE)</f>
        <v>#N/A</v>
      </c>
      <c r="Z137" s="106"/>
      <c r="AA137" s="106"/>
      <c r="AB137" s="106"/>
      <c r="AC137" s="104" t="e">
        <f aca="true" t="shared" si="9" ref="AC137:AC145">VLOOKUP(W137,$W$79:$AC$121,7,FALSE)+_xlfn.IFERROR(VLOOKUP(W137,$B$129:$M$130,3,FALSE),0)</f>
        <v>#N/A</v>
      </c>
      <c r="AD137" s="104"/>
      <c r="AE137" s="104" t="e">
        <f aca="true" t="shared" si="10" ref="AE137:AE145">VLOOKUP(W137,$W$79:$AE$121,9,FALSE)+_xlfn.IFERROR(VLOOKUP(W137,$B$129:$M$130,5,FALSE),0)</f>
        <v>#N/A</v>
      </c>
      <c r="AF137" s="104"/>
      <c r="AG137" s="104" t="e">
        <f aca="true" t="shared" si="11" ref="AG137:AG145">VLOOKUP(W137,$W$78:$AG$121,11,FALSE)+_xlfn.IFERROR(VLOOKUP(W137,$B$129:$M$130,7,FALSE),0)</f>
        <v>#N/A</v>
      </c>
      <c r="AH137" s="104"/>
      <c r="AI137" s="107" t="e">
        <f aca="true" t="shared" si="12" ref="AI137:AI143">TRUNC(AE137/AG137,IF($D$24=1,2,3))</f>
        <v>#N/A</v>
      </c>
      <c r="AJ137" s="107"/>
      <c r="AK137" s="108" t="e">
        <f t="shared" si="8"/>
        <v>#N/A</v>
      </c>
      <c r="AL137" s="108"/>
      <c r="AM137" s="104" t="e">
        <f>MAX(VLOOKUP(W137,$W$79:$AM$121,17,FALSE),_xlfn.IFERROR(VLOOKUP(W137,$B$129:$M$130,11,FALSE),0))</f>
        <v>#N/A</v>
      </c>
      <c r="AN137" s="104"/>
      <c r="AO137" s="81" t="e">
        <f>MAX(IF(VLOOKUP(W137,$W$79:$AL$121,15,FALSE)="--",0,VLOOKUP(W137,$W$79:$AL$121,15,FALSE)),_xlfn.IFERROR(IF(VLOOKUP(W137,$B$129:$M$130,3,FALSE)&gt;=1,VLOOKUP(W137,$B$129:$M$130,9,FALSE),0),0))</f>
        <v>#N/A</v>
      </c>
      <c r="AP137" s="82"/>
      <c r="AQ137" s="80" t="s">
        <v>69</v>
      </c>
      <c r="AR137" s="31"/>
      <c r="AS137" s="31"/>
      <c r="AT137" s="31"/>
      <c r="AU137" s="31"/>
      <c r="AV137" s="31"/>
      <c r="AW137" s="31"/>
    </row>
    <row r="138" spans="2:49" ht="18.75" customHeight="1">
      <c r="B138" s="11">
        <v>3</v>
      </c>
      <c r="C138" s="109" t="str">
        <f aca="true" t="shared" si="13" ref="C138:C145">IF(ISERROR(IF(AG138&lt;&gt;"",VLOOKUP(B138,$V$138:$AN$145,2,FALSE),"")),"",IF(AG138&lt;&gt;"",VLOOKUP(B138,$V$138:$AN$145,2,FALSE),""))</f>
        <v/>
      </c>
      <c r="D138" s="110"/>
      <c r="E138" s="95" t="str">
        <f aca="true" t="shared" si="14" ref="E138:E145">IF(ISERROR(IF(AG138&lt;&gt;"",VLOOKUP(B138,$V$138:$AN$145,5,FALSE),"")),"",IF(AG138&lt;&gt;"",VLOOKUP(B138,$V$138:$AN$145,4,FALSE),""))</f>
        <v/>
      </c>
      <c r="F138" s="95"/>
      <c r="G138" s="95"/>
      <c r="H138" s="95"/>
      <c r="I138" s="111" t="str">
        <f aca="true" t="shared" si="15" ref="I138:I145">IF(ISERROR(IF(AG138&lt;&gt;"",VLOOKUP(B138,$V$138:$AN$145,7,FALSE),"")),"",IF(AG138&lt;&gt;"",VLOOKUP(B138,$V$138:$AN$145,8,FALSE),""))</f>
        <v/>
      </c>
      <c r="J138" s="112"/>
      <c r="K138" s="111" t="str">
        <f aca="true" t="shared" si="16" ref="K138:K145">IF(ISERROR(IF(AI138&lt;&gt;"",VLOOKUP(B138,$V$138:$AN$145,9,FALSE),"")),"",IF(AI138&lt;&gt;"",VLOOKUP(B138,$V$138:$AN$145,10,FALSE),""))</f>
        <v/>
      </c>
      <c r="L138" s="112"/>
      <c r="M138" s="111" t="str">
        <f aca="true" t="shared" si="17" ref="M138:M145">IF(ISERROR(IF(AK138&lt;&gt;"",VLOOKUP(B138,$V$138:$AN$145,11,FALSE),"")),"",IF(AK138&lt;&gt;"",VLOOKUP(B138,$V$138:$AN$145,12,FALSE),""))</f>
        <v/>
      </c>
      <c r="N138" s="112"/>
      <c r="O138" s="103" t="str">
        <f aca="true" t="shared" si="18" ref="O138:O145">IF(ISERROR(IF(AM138&lt;&gt;"",VLOOKUP(B138,$V$138:$AN$145,13,FALSE),"")),"",IF(AM138&lt;&gt;"",VLOOKUP(B138,$V$138:$AN$145,14,FALSE),""))</f>
        <v/>
      </c>
      <c r="P138" s="103"/>
      <c r="Q138" s="103" t="str">
        <f aca="true" t="shared" si="19" ref="Q138:Q145">IF(ISERROR(IF(AO138&lt;&gt;"",VLOOKUP(B138,$V$138:$AN$145,15,FALSE),"")),"",IF(AO138&lt;&gt;"",VLOOKUP(B138,$V$138:$AN$145,16,FALSE),""))</f>
        <v/>
      </c>
      <c r="R138" s="103"/>
      <c r="S138" s="111" t="str">
        <f aca="true" t="shared" si="20" ref="S138:S145">IF(ISERROR(IF(AM138&lt;&gt;"",VLOOKUP(B138,$V$138:$AN$145,17,FALSE),"")),"",IF(AM138&lt;&gt;"",VLOOKUP(B138,$V$138:$AN$145,18,FALSE),""))</f>
        <v/>
      </c>
      <c r="T138" s="112"/>
      <c r="U138" s="44"/>
      <c r="V138" s="76" t="e">
        <f>IF(AI138="","",2+RANK(AP138,$AP$138:$AP$145,0))</f>
        <v>#N/A</v>
      </c>
      <c r="W138" s="105" t="str">
        <f>C80</f>
        <v/>
      </c>
      <c r="X138" s="105"/>
      <c r="Y138" s="106" t="str">
        <f>E80</f>
        <v/>
      </c>
      <c r="Z138" s="106"/>
      <c r="AA138" s="106"/>
      <c r="AB138" s="106"/>
      <c r="AC138" s="104" t="e">
        <f t="shared" si="9"/>
        <v>#N/A</v>
      </c>
      <c r="AD138" s="104"/>
      <c r="AE138" s="104" t="e">
        <f t="shared" si="10"/>
        <v>#N/A</v>
      </c>
      <c r="AF138" s="104"/>
      <c r="AG138" s="104" t="e">
        <f t="shared" si="11"/>
        <v>#N/A</v>
      </c>
      <c r="AH138" s="104"/>
      <c r="AI138" s="107" t="e">
        <f t="shared" si="12"/>
        <v>#N/A</v>
      </c>
      <c r="AJ138" s="107"/>
      <c r="AK138" s="108" t="e">
        <f t="shared" si="8"/>
        <v>#N/A</v>
      </c>
      <c r="AL138" s="108"/>
      <c r="AM138" s="104" t="e">
        <f>MAX(VLOOKUP(W138,$W$78:$AM$121,17,FALSE),_xlfn.IFERROR(VLOOKUP(W138,$B$129:$M$130,11,FALSE),0))</f>
        <v>#N/A</v>
      </c>
      <c r="AN138" s="104"/>
      <c r="AO138" s="81" t="e">
        <f>MAX(IF(VLOOKUP(W138,$W$79:$AL$121,15,FALSE)="--",0,VLOOKUP(W138,$W$79:$AL$121,15,FALSE)),_xlfn.IFERROR(IF(VLOOKUP(W138,$B$129:$M$130,3,FALSE)&gt;=1,VLOOKUP(W138,$B$129:$M$130,9,FALSE),0),0))</f>
        <v>#N/A</v>
      </c>
      <c r="AP138" s="83" t="e">
        <f>IF(AG138,IF(AC138=0,AI138*10000000000+AM138,AC138*10000000000000+AI138*10000000000+AK138*100000+AM138))</f>
        <v>#N/A</v>
      </c>
      <c r="AQ138" s="80" t="s">
        <v>70</v>
      </c>
      <c r="AR138" s="31"/>
      <c r="AS138" s="31"/>
      <c r="AT138" s="31"/>
      <c r="AU138" s="31"/>
      <c r="AV138" s="31"/>
      <c r="AW138" s="31"/>
    </row>
    <row r="139" spans="2:49" ht="18.75" customHeight="1">
      <c r="B139" s="11">
        <v>4</v>
      </c>
      <c r="C139" s="109" t="str">
        <f t="shared" si="13"/>
        <v/>
      </c>
      <c r="D139" s="110"/>
      <c r="E139" s="95" t="str">
        <f t="shared" si="14"/>
        <v/>
      </c>
      <c r="F139" s="95"/>
      <c r="G139" s="95"/>
      <c r="H139" s="95"/>
      <c r="I139" s="111" t="str">
        <f t="shared" si="15"/>
        <v/>
      </c>
      <c r="J139" s="112"/>
      <c r="K139" s="111" t="str">
        <f t="shared" si="16"/>
        <v/>
      </c>
      <c r="L139" s="112"/>
      <c r="M139" s="111" t="str">
        <f t="shared" si="17"/>
        <v/>
      </c>
      <c r="N139" s="112"/>
      <c r="O139" s="103" t="str">
        <f t="shared" si="18"/>
        <v/>
      </c>
      <c r="P139" s="103"/>
      <c r="Q139" s="103" t="str">
        <f t="shared" si="19"/>
        <v/>
      </c>
      <c r="R139" s="103"/>
      <c r="S139" s="111" t="str">
        <f t="shared" si="20"/>
        <v/>
      </c>
      <c r="T139" s="112"/>
      <c r="U139" s="44"/>
      <c r="V139" s="76" t="e">
        <f>IF(AI139="","",2+RANK(AP139,$AP$138:$AP$145,0))</f>
        <v>#N/A</v>
      </c>
      <c r="W139" s="105" t="str">
        <f>C81</f>
        <v/>
      </c>
      <c r="X139" s="105"/>
      <c r="Y139" s="106" t="str">
        <f>E81</f>
        <v/>
      </c>
      <c r="Z139" s="106"/>
      <c r="AA139" s="106"/>
      <c r="AB139" s="106"/>
      <c r="AC139" s="104" t="e">
        <f t="shared" si="9"/>
        <v>#N/A</v>
      </c>
      <c r="AD139" s="104"/>
      <c r="AE139" s="104" t="e">
        <f t="shared" si="10"/>
        <v>#N/A</v>
      </c>
      <c r="AF139" s="104"/>
      <c r="AG139" s="104" t="e">
        <f t="shared" si="11"/>
        <v>#N/A</v>
      </c>
      <c r="AH139" s="104"/>
      <c r="AI139" s="107" t="e">
        <f t="shared" si="12"/>
        <v>#N/A</v>
      </c>
      <c r="AJ139" s="107"/>
      <c r="AK139" s="108" t="e">
        <f t="shared" si="8"/>
        <v>#N/A</v>
      </c>
      <c r="AL139" s="108"/>
      <c r="AM139" s="104" t="e">
        <f aca="true" t="shared" si="21" ref="AM139:AM145">MAX(VLOOKUP(W139,$W$78:$AM$121,17,FALSE),_xlfn.IFERROR(VLOOKUP(W139,$B$129:$M$130,11,FALSE),0))</f>
        <v>#N/A</v>
      </c>
      <c r="AN139" s="104"/>
      <c r="AO139" s="81" t="e">
        <f aca="true" t="shared" si="22" ref="AO139:AO145">MAX(IF(VLOOKUP(W139,$W$79:$AL$121,15,FALSE)="--",0,VLOOKUP(W139,$W$79:$AL$121,15,FALSE)),_xlfn.IFERROR(IF(VLOOKUP(W139,$B$129:$M$130,3,FALSE)&gt;=1,VLOOKUP(W139,$B$129:$M$130,9,FALSE),0),0))</f>
        <v>#N/A</v>
      </c>
      <c r="AP139" s="83" t="e">
        <f aca="true" t="shared" si="23" ref="AP139:AP145">IF(AG139,IF(AC139=0,AI139*10000000000+AM139,AC139*10000000000000+AI139*10000000000+AK139*100000+AM139))</f>
        <v>#N/A</v>
      </c>
      <c r="AQ139" s="80" t="s">
        <v>70</v>
      </c>
      <c r="AR139" s="31"/>
      <c r="AS139" s="31"/>
      <c r="AT139" s="31"/>
      <c r="AU139" s="31"/>
      <c r="AV139" s="31"/>
      <c r="AW139" s="31"/>
    </row>
    <row r="140" spans="2:49" ht="18.75" customHeight="1">
      <c r="B140" s="11">
        <v>5</v>
      </c>
      <c r="C140" s="109" t="str">
        <f t="shared" si="13"/>
        <v/>
      </c>
      <c r="D140" s="110"/>
      <c r="E140" s="95" t="str">
        <f t="shared" si="14"/>
        <v/>
      </c>
      <c r="F140" s="95"/>
      <c r="G140" s="95"/>
      <c r="H140" s="95"/>
      <c r="I140" s="111" t="str">
        <f t="shared" si="15"/>
        <v/>
      </c>
      <c r="J140" s="112"/>
      <c r="K140" s="111" t="str">
        <f t="shared" si="16"/>
        <v/>
      </c>
      <c r="L140" s="112"/>
      <c r="M140" s="111" t="str">
        <f t="shared" si="17"/>
        <v/>
      </c>
      <c r="N140" s="112"/>
      <c r="O140" s="103" t="str">
        <f t="shared" si="18"/>
        <v/>
      </c>
      <c r="P140" s="103"/>
      <c r="Q140" s="103" t="str">
        <f t="shared" si="19"/>
        <v/>
      </c>
      <c r="R140" s="103"/>
      <c r="S140" s="111" t="str">
        <f t="shared" si="20"/>
        <v/>
      </c>
      <c r="T140" s="112"/>
      <c r="U140" s="44"/>
      <c r="V140" s="76" t="e">
        <f aca="true" t="shared" si="24" ref="V140:V145">IF(AI140="","",2+RANK(AP140,$AP$138:$AP$145,0))</f>
        <v>#N/A</v>
      </c>
      <c r="W140" s="105" t="str">
        <f>C82</f>
        <v/>
      </c>
      <c r="X140" s="105"/>
      <c r="Y140" s="106" t="str">
        <f>E82</f>
        <v/>
      </c>
      <c r="Z140" s="106"/>
      <c r="AA140" s="106"/>
      <c r="AB140" s="106"/>
      <c r="AC140" s="104" t="e">
        <f t="shared" si="9"/>
        <v>#N/A</v>
      </c>
      <c r="AD140" s="104"/>
      <c r="AE140" s="104" t="e">
        <f t="shared" si="10"/>
        <v>#N/A</v>
      </c>
      <c r="AF140" s="104"/>
      <c r="AG140" s="104" t="e">
        <f t="shared" si="11"/>
        <v>#N/A</v>
      </c>
      <c r="AH140" s="104"/>
      <c r="AI140" s="107" t="e">
        <f t="shared" si="12"/>
        <v>#N/A</v>
      </c>
      <c r="AJ140" s="107"/>
      <c r="AK140" s="108" t="e">
        <f t="shared" si="8"/>
        <v>#N/A</v>
      </c>
      <c r="AL140" s="108"/>
      <c r="AM140" s="104" t="e">
        <f t="shared" si="21"/>
        <v>#N/A</v>
      </c>
      <c r="AN140" s="104"/>
      <c r="AO140" s="81" t="e">
        <f t="shared" si="22"/>
        <v>#N/A</v>
      </c>
      <c r="AP140" s="83" t="e">
        <f t="shared" si="23"/>
        <v>#N/A</v>
      </c>
      <c r="AQ140" s="80" t="s">
        <v>70</v>
      </c>
      <c r="AR140" s="31"/>
      <c r="AS140" s="31"/>
      <c r="AT140" s="31"/>
      <c r="AU140" s="31"/>
      <c r="AV140" s="31"/>
      <c r="AW140" s="31"/>
    </row>
    <row r="141" spans="2:49" ht="18.75" customHeight="1">
      <c r="B141" s="11">
        <v>6</v>
      </c>
      <c r="C141" s="109" t="str">
        <f t="shared" si="13"/>
        <v/>
      </c>
      <c r="D141" s="110"/>
      <c r="E141" s="95" t="str">
        <f t="shared" si="14"/>
        <v/>
      </c>
      <c r="F141" s="95"/>
      <c r="G141" s="95"/>
      <c r="H141" s="95"/>
      <c r="I141" s="111" t="str">
        <f t="shared" si="15"/>
        <v/>
      </c>
      <c r="J141" s="112"/>
      <c r="K141" s="111" t="str">
        <f t="shared" si="16"/>
        <v/>
      </c>
      <c r="L141" s="112"/>
      <c r="M141" s="111" t="str">
        <f t="shared" si="17"/>
        <v/>
      </c>
      <c r="N141" s="112"/>
      <c r="O141" s="103" t="str">
        <f t="shared" si="18"/>
        <v/>
      </c>
      <c r="P141" s="103"/>
      <c r="Q141" s="103" t="str">
        <f t="shared" si="19"/>
        <v/>
      </c>
      <c r="R141" s="103"/>
      <c r="S141" s="111" t="str">
        <f t="shared" si="20"/>
        <v/>
      </c>
      <c r="T141" s="112"/>
      <c r="U141" s="44"/>
      <c r="V141" s="76" t="e">
        <f t="shared" si="24"/>
        <v>#N/A</v>
      </c>
      <c r="W141" s="105" t="str">
        <f>C83</f>
        <v/>
      </c>
      <c r="X141" s="105"/>
      <c r="Y141" s="106" t="str">
        <f>E83</f>
        <v/>
      </c>
      <c r="Z141" s="106"/>
      <c r="AA141" s="106"/>
      <c r="AB141" s="106"/>
      <c r="AC141" s="104" t="e">
        <f t="shared" si="9"/>
        <v>#N/A</v>
      </c>
      <c r="AD141" s="104"/>
      <c r="AE141" s="104" t="e">
        <f t="shared" si="10"/>
        <v>#N/A</v>
      </c>
      <c r="AF141" s="104"/>
      <c r="AG141" s="104" t="e">
        <f t="shared" si="11"/>
        <v>#N/A</v>
      </c>
      <c r="AH141" s="104"/>
      <c r="AI141" s="107" t="e">
        <f t="shared" si="12"/>
        <v>#N/A</v>
      </c>
      <c r="AJ141" s="107"/>
      <c r="AK141" s="108" t="e">
        <f t="shared" si="8"/>
        <v>#N/A</v>
      </c>
      <c r="AL141" s="108"/>
      <c r="AM141" s="104" t="e">
        <f t="shared" si="21"/>
        <v>#N/A</v>
      </c>
      <c r="AN141" s="104"/>
      <c r="AO141" s="81" t="e">
        <f t="shared" si="22"/>
        <v>#N/A</v>
      </c>
      <c r="AP141" s="83" t="e">
        <f t="shared" si="23"/>
        <v>#N/A</v>
      </c>
      <c r="AQ141" s="80" t="s">
        <v>70</v>
      </c>
      <c r="AR141" s="31"/>
      <c r="AS141" s="31"/>
      <c r="AT141" s="31"/>
      <c r="AU141" s="31"/>
      <c r="AV141" s="31"/>
      <c r="AW141" s="31"/>
    </row>
    <row r="142" spans="2:49" ht="18.75" customHeight="1">
      <c r="B142" s="11">
        <v>7</v>
      </c>
      <c r="C142" s="109" t="str">
        <f t="shared" si="13"/>
        <v/>
      </c>
      <c r="D142" s="110"/>
      <c r="E142" s="95" t="str">
        <f t="shared" si="14"/>
        <v/>
      </c>
      <c r="F142" s="95"/>
      <c r="G142" s="95"/>
      <c r="H142" s="95"/>
      <c r="I142" s="111" t="str">
        <f t="shared" si="15"/>
        <v/>
      </c>
      <c r="J142" s="112"/>
      <c r="K142" s="111" t="str">
        <f t="shared" si="16"/>
        <v/>
      </c>
      <c r="L142" s="112"/>
      <c r="M142" s="111" t="str">
        <f t="shared" si="17"/>
        <v/>
      </c>
      <c r="N142" s="112"/>
      <c r="O142" s="103" t="str">
        <f t="shared" si="18"/>
        <v/>
      </c>
      <c r="P142" s="103"/>
      <c r="Q142" s="103" t="str">
        <f t="shared" si="19"/>
        <v/>
      </c>
      <c r="R142" s="103"/>
      <c r="S142" s="111" t="str">
        <f t="shared" si="20"/>
        <v/>
      </c>
      <c r="T142" s="112"/>
      <c r="V142" s="76" t="e">
        <f t="shared" si="24"/>
        <v>#N/A</v>
      </c>
      <c r="W142" s="105" t="str">
        <f>C118</f>
        <v/>
      </c>
      <c r="X142" s="105"/>
      <c r="Y142" s="106" t="str">
        <f>E118</f>
        <v/>
      </c>
      <c r="Z142" s="106"/>
      <c r="AA142" s="106"/>
      <c r="AB142" s="106"/>
      <c r="AC142" s="104" t="e">
        <f t="shared" si="9"/>
        <v>#N/A</v>
      </c>
      <c r="AD142" s="104"/>
      <c r="AE142" s="104" t="e">
        <f t="shared" si="10"/>
        <v>#N/A</v>
      </c>
      <c r="AF142" s="104"/>
      <c r="AG142" s="104" t="e">
        <f t="shared" si="11"/>
        <v>#N/A</v>
      </c>
      <c r="AH142" s="104"/>
      <c r="AI142" s="107" t="e">
        <f t="shared" si="12"/>
        <v>#N/A</v>
      </c>
      <c r="AJ142" s="107"/>
      <c r="AK142" s="108" t="e">
        <f t="shared" si="8"/>
        <v>#N/A</v>
      </c>
      <c r="AL142" s="108"/>
      <c r="AM142" s="104" t="e">
        <f t="shared" si="21"/>
        <v>#N/A</v>
      </c>
      <c r="AN142" s="104"/>
      <c r="AO142" s="81" t="e">
        <f t="shared" si="22"/>
        <v>#N/A</v>
      </c>
      <c r="AP142" s="83" t="e">
        <f t="shared" si="23"/>
        <v>#N/A</v>
      </c>
      <c r="AQ142" s="80" t="s">
        <v>70</v>
      </c>
      <c r="AR142" s="31"/>
      <c r="AS142" s="31"/>
      <c r="AT142" s="31"/>
      <c r="AU142" s="31"/>
      <c r="AV142" s="31"/>
      <c r="AW142" s="31"/>
    </row>
    <row r="143" spans="2:49" ht="18.75" customHeight="1">
      <c r="B143" s="11">
        <v>8</v>
      </c>
      <c r="C143" s="109" t="str">
        <f t="shared" si="13"/>
        <v/>
      </c>
      <c r="D143" s="110"/>
      <c r="E143" s="95" t="str">
        <f t="shared" si="14"/>
        <v/>
      </c>
      <c r="F143" s="95"/>
      <c r="G143" s="95"/>
      <c r="H143" s="95"/>
      <c r="I143" s="111" t="str">
        <f t="shared" si="15"/>
        <v/>
      </c>
      <c r="J143" s="112"/>
      <c r="K143" s="111" t="str">
        <f t="shared" si="16"/>
        <v/>
      </c>
      <c r="L143" s="112"/>
      <c r="M143" s="111" t="str">
        <f t="shared" si="17"/>
        <v/>
      </c>
      <c r="N143" s="112"/>
      <c r="O143" s="103" t="str">
        <f t="shared" si="18"/>
        <v/>
      </c>
      <c r="P143" s="103"/>
      <c r="Q143" s="103" t="str">
        <f t="shared" si="19"/>
        <v/>
      </c>
      <c r="R143" s="103"/>
      <c r="S143" s="111" t="str">
        <f t="shared" si="20"/>
        <v/>
      </c>
      <c r="T143" s="112"/>
      <c r="V143" s="76" t="e">
        <f t="shared" si="24"/>
        <v>#N/A</v>
      </c>
      <c r="W143" s="105" t="str">
        <f>C119</f>
        <v/>
      </c>
      <c r="X143" s="105"/>
      <c r="Y143" s="106" t="str">
        <f>E119</f>
        <v/>
      </c>
      <c r="Z143" s="106"/>
      <c r="AA143" s="106"/>
      <c r="AB143" s="106"/>
      <c r="AC143" s="104" t="e">
        <f t="shared" si="9"/>
        <v>#N/A</v>
      </c>
      <c r="AD143" s="104"/>
      <c r="AE143" s="104" t="e">
        <f t="shared" si="10"/>
        <v>#N/A</v>
      </c>
      <c r="AF143" s="104"/>
      <c r="AG143" s="104" t="e">
        <f t="shared" si="11"/>
        <v>#N/A</v>
      </c>
      <c r="AH143" s="104"/>
      <c r="AI143" s="107" t="e">
        <f t="shared" si="12"/>
        <v>#N/A</v>
      </c>
      <c r="AJ143" s="107"/>
      <c r="AK143" s="108" t="e">
        <f t="shared" si="8"/>
        <v>#N/A</v>
      </c>
      <c r="AL143" s="108"/>
      <c r="AM143" s="104" t="e">
        <f t="shared" si="21"/>
        <v>#N/A</v>
      </c>
      <c r="AN143" s="104"/>
      <c r="AO143" s="81" t="e">
        <f t="shared" si="22"/>
        <v>#N/A</v>
      </c>
      <c r="AP143" s="83" t="e">
        <f t="shared" si="23"/>
        <v>#N/A</v>
      </c>
      <c r="AQ143" s="80" t="s">
        <v>70</v>
      </c>
      <c r="AR143" s="31"/>
      <c r="AS143" s="31"/>
      <c r="AT143" s="31"/>
      <c r="AU143" s="31"/>
      <c r="AV143" s="31"/>
      <c r="AW143" s="31"/>
    </row>
    <row r="144" spans="2:49" ht="18.75" customHeight="1">
      <c r="B144" s="11">
        <v>9</v>
      </c>
      <c r="C144" s="109" t="str">
        <f t="shared" si="13"/>
        <v/>
      </c>
      <c r="D144" s="110"/>
      <c r="E144" s="95" t="str">
        <f t="shared" si="14"/>
        <v/>
      </c>
      <c r="F144" s="95"/>
      <c r="G144" s="95"/>
      <c r="H144" s="95"/>
      <c r="I144" s="111" t="str">
        <f t="shared" si="15"/>
        <v/>
      </c>
      <c r="J144" s="112"/>
      <c r="K144" s="111" t="str">
        <f t="shared" si="16"/>
        <v/>
      </c>
      <c r="L144" s="112"/>
      <c r="M144" s="111" t="str">
        <f t="shared" si="17"/>
        <v/>
      </c>
      <c r="N144" s="112"/>
      <c r="O144" s="103" t="str">
        <f t="shared" si="18"/>
        <v/>
      </c>
      <c r="P144" s="103"/>
      <c r="Q144" s="103" t="str">
        <f t="shared" si="19"/>
        <v/>
      </c>
      <c r="R144" s="103"/>
      <c r="S144" s="111" t="str">
        <f t="shared" si="20"/>
        <v/>
      </c>
      <c r="T144" s="112"/>
      <c r="V144" s="76" t="e">
        <f t="shared" si="24"/>
        <v>#N/A</v>
      </c>
      <c r="W144" s="105" t="str">
        <f>C120</f>
        <v/>
      </c>
      <c r="X144" s="105"/>
      <c r="Y144" s="106" t="str">
        <f>E120</f>
        <v/>
      </c>
      <c r="Z144" s="106"/>
      <c r="AA144" s="106"/>
      <c r="AB144" s="106"/>
      <c r="AC144" s="104" t="e">
        <f t="shared" si="9"/>
        <v>#N/A</v>
      </c>
      <c r="AD144" s="104"/>
      <c r="AE144" s="104" t="e">
        <f t="shared" si="10"/>
        <v>#N/A</v>
      </c>
      <c r="AF144" s="104"/>
      <c r="AG144" s="104" t="e">
        <f t="shared" si="11"/>
        <v>#N/A</v>
      </c>
      <c r="AH144" s="104"/>
      <c r="AI144" s="107" t="e">
        <f aca="true" t="shared" si="25" ref="AI144:AI145">TRUNC(AE144/AG144,IF($D$24=1,2,3))</f>
        <v>#N/A</v>
      </c>
      <c r="AJ144" s="107"/>
      <c r="AK144" s="108" t="e">
        <f aca="true" t="shared" si="26" ref="AK144:AK145">IF(AO144,AO144,"--")</f>
        <v>#N/A</v>
      </c>
      <c r="AL144" s="108"/>
      <c r="AM144" s="104" t="e">
        <f t="shared" si="21"/>
        <v>#N/A</v>
      </c>
      <c r="AN144" s="104"/>
      <c r="AO144" s="81" t="e">
        <f t="shared" si="22"/>
        <v>#N/A</v>
      </c>
      <c r="AP144" s="83" t="e">
        <f t="shared" si="23"/>
        <v>#N/A</v>
      </c>
      <c r="AQ144" s="80" t="s">
        <v>70</v>
      </c>
      <c r="AR144" s="31"/>
      <c r="AS144" s="31"/>
      <c r="AT144" s="31"/>
      <c r="AU144" s="31"/>
      <c r="AV144" s="31"/>
      <c r="AW144" s="31"/>
    </row>
    <row r="145" spans="2:49" ht="18.75" customHeight="1">
      <c r="B145" s="11">
        <v>10</v>
      </c>
      <c r="C145" s="109" t="str">
        <f t="shared" si="13"/>
        <v/>
      </c>
      <c r="D145" s="110"/>
      <c r="E145" s="95" t="str">
        <f t="shared" si="14"/>
        <v/>
      </c>
      <c r="F145" s="95"/>
      <c r="G145" s="95"/>
      <c r="H145" s="95"/>
      <c r="I145" s="111" t="str">
        <f t="shared" si="15"/>
        <v/>
      </c>
      <c r="J145" s="112"/>
      <c r="K145" s="111" t="str">
        <f t="shared" si="16"/>
        <v/>
      </c>
      <c r="L145" s="112"/>
      <c r="M145" s="111" t="str">
        <f t="shared" si="17"/>
        <v/>
      </c>
      <c r="N145" s="112"/>
      <c r="O145" s="103" t="str">
        <f t="shared" si="18"/>
        <v/>
      </c>
      <c r="P145" s="103"/>
      <c r="Q145" s="103" t="str">
        <f t="shared" si="19"/>
        <v/>
      </c>
      <c r="R145" s="103"/>
      <c r="S145" s="111" t="str">
        <f t="shared" si="20"/>
        <v/>
      </c>
      <c r="T145" s="112"/>
      <c r="V145" s="76" t="e">
        <f t="shared" si="24"/>
        <v>#N/A</v>
      </c>
      <c r="W145" s="105" t="str">
        <f>C121</f>
        <v/>
      </c>
      <c r="X145" s="105"/>
      <c r="Y145" s="106" t="str">
        <f>E121</f>
        <v/>
      </c>
      <c r="Z145" s="106"/>
      <c r="AA145" s="106"/>
      <c r="AB145" s="106"/>
      <c r="AC145" s="104" t="e">
        <f t="shared" si="9"/>
        <v>#N/A</v>
      </c>
      <c r="AD145" s="104"/>
      <c r="AE145" s="104" t="e">
        <f t="shared" si="10"/>
        <v>#N/A</v>
      </c>
      <c r="AF145" s="104"/>
      <c r="AG145" s="104" t="e">
        <f t="shared" si="11"/>
        <v>#N/A</v>
      </c>
      <c r="AH145" s="104"/>
      <c r="AI145" s="107" t="e">
        <f t="shared" si="25"/>
        <v>#N/A</v>
      </c>
      <c r="AJ145" s="107"/>
      <c r="AK145" s="108" t="e">
        <f t="shared" si="26"/>
        <v>#N/A</v>
      </c>
      <c r="AL145" s="108"/>
      <c r="AM145" s="104" t="e">
        <f t="shared" si="21"/>
        <v>#N/A</v>
      </c>
      <c r="AN145" s="104"/>
      <c r="AO145" s="81" t="e">
        <f t="shared" si="22"/>
        <v>#N/A</v>
      </c>
      <c r="AP145" s="83" t="e">
        <f t="shared" si="23"/>
        <v>#N/A</v>
      </c>
      <c r="AQ145" s="80" t="s">
        <v>70</v>
      </c>
      <c r="AR145" s="31"/>
      <c r="AS145" s="31"/>
      <c r="AT145" s="31"/>
      <c r="AU145" s="31"/>
      <c r="AV145" s="31"/>
      <c r="AW145" s="31"/>
    </row>
    <row r="146" spans="22:49" ht="12.75"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31"/>
      <c r="AS146" s="31"/>
      <c r="AT146" s="31"/>
      <c r="AU146" s="31"/>
      <c r="AV146" s="31"/>
      <c r="AW146" s="31"/>
    </row>
    <row r="147" spans="32:49" ht="12.75"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</row>
    <row r="148" spans="22:49" ht="12.75">
      <c r="V148" s="35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</row>
  </sheetData>
  <sheetProtection password="CD87" sheet="1" objects="1" scenarios="1" formatCells="0" selectLockedCells="1"/>
  <mergeCells count="722">
    <mergeCell ref="Y143:AB143"/>
    <mergeCell ref="AC143:AD143"/>
    <mergeCell ref="AE143:AF143"/>
    <mergeCell ref="AG143:AH143"/>
    <mergeCell ref="AI143:AJ143"/>
    <mergeCell ref="AK143:AL143"/>
    <mergeCell ref="AM143:AN143"/>
    <mergeCell ref="C143:D143"/>
    <mergeCell ref="E143:H143"/>
    <mergeCell ref="I143:J143"/>
    <mergeCell ref="K143:L143"/>
    <mergeCell ref="M143:N143"/>
    <mergeCell ref="O143:P143"/>
    <mergeCell ref="Q143:R143"/>
    <mergeCell ref="S143:T143"/>
    <mergeCell ref="W143:X143"/>
    <mergeCell ref="AC141:AD141"/>
    <mergeCell ref="AE141:AF141"/>
    <mergeCell ref="AG141:AH141"/>
    <mergeCell ref="AI141:AJ141"/>
    <mergeCell ref="AK141:AL141"/>
    <mergeCell ref="AM141:AN141"/>
    <mergeCell ref="C142:D142"/>
    <mergeCell ref="E142:H142"/>
    <mergeCell ref="I142:J142"/>
    <mergeCell ref="K142:L142"/>
    <mergeCell ref="M142:N142"/>
    <mergeCell ref="O142:P142"/>
    <mergeCell ref="Q142:R142"/>
    <mergeCell ref="S142:T142"/>
    <mergeCell ref="W142:X142"/>
    <mergeCell ref="Y142:AB142"/>
    <mergeCell ref="AC142:AD142"/>
    <mergeCell ref="AE142:AF142"/>
    <mergeCell ref="AG142:AH142"/>
    <mergeCell ref="AI142:AJ142"/>
    <mergeCell ref="AK142:AL142"/>
    <mergeCell ref="AM142:AN142"/>
    <mergeCell ref="C141:D141"/>
    <mergeCell ref="E141:H141"/>
    <mergeCell ref="I141:J141"/>
    <mergeCell ref="K141:L141"/>
    <mergeCell ref="M141:N141"/>
    <mergeCell ref="O141:P141"/>
    <mergeCell ref="Q141:R141"/>
    <mergeCell ref="S141:T141"/>
    <mergeCell ref="W141:X141"/>
    <mergeCell ref="Y139:AB139"/>
    <mergeCell ref="I139:J139"/>
    <mergeCell ref="K139:L139"/>
    <mergeCell ref="M139:N139"/>
    <mergeCell ref="O139:P139"/>
    <mergeCell ref="Q139:R139"/>
    <mergeCell ref="S139:T139"/>
    <mergeCell ref="W139:X139"/>
    <mergeCell ref="Y141:AB141"/>
    <mergeCell ref="AC139:AD139"/>
    <mergeCell ref="AE139:AF139"/>
    <mergeCell ref="AG139:AH139"/>
    <mergeCell ref="AI139:AJ139"/>
    <mergeCell ref="AK139:AL139"/>
    <mergeCell ref="AM139:AN139"/>
    <mergeCell ref="C140:D140"/>
    <mergeCell ref="E140:H140"/>
    <mergeCell ref="I140:J140"/>
    <mergeCell ref="K140:L140"/>
    <mergeCell ref="M140:N140"/>
    <mergeCell ref="O140:P140"/>
    <mergeCell ref="Q140:R140"/>
    <mergeCell ref="S140:T140"/>
    <mergeCell ref="W140:X140"/>
    <mergeCell ref="Y140:AB140"/>
    <mergeCell ref="AC140:AD140"/>
    <mergeCell ref="AE140:AF140"/>
    <mergeCell ref="AG140:AH140"/>
    <mergeCell ref="AI140:AJ140"/>
    <mergeCell ref="AK140:AL140"/>
    <mergeCell ref="AM140:AN140"/>
    <mergeCell ref="C139:D139"/>
    <mergeCell ref="E139:H139"/>
    <mergeCell ref="Y137:AB137"/>
    <mergeCell ref="AC137:AD137"/>
    <mergeCell ref="AE137:AF137"/>
    <mergeCell ref="AG137:AH137"/>
    <mergeCell ref="AI137:AJ137"/>
    <mergeCell ref="AK137:AL137"/>
    <mergeCell ref="AM137:AN137"/>
    <mergeCell ref="C138:D138"/>
    <mergeCell ref="E138:H138"/>
    <mergeCell ref="I138:J138"/>
    <mergeCell ref="K138:L138"/>
    <mergeCell ref="M138:N138"/>
    <mergeCell ref="O138:P138"/>
    <mergeCell ref="Q138:R138"/>
    <mergeCell ref="S138:T138"/>
    <mergeCell ref="W138:X138"/>
    <mergeCell ref="Y138:AB138"/>
    <mergeCell ref="AC138:AD138"/>
    <mergeCell ref="AE138:AF138"/>
    <mergeCell ref="AG138:AH138"/>
    <mergeCell ref="AI138:AJ138"/>
    <mergeCell ref="AK138:AL138"/>
    <mergeCell ref="AM138:AN138"/>
    <mergeCell ref="C137:D137"/>
    <mergeCell ref="E137:H137"/>
    <mergeCell ref="I137:J137"/>
    <mergeCell ref="K137:L137"/>
    <mergeCell ref="M137:N137"/>
    <mergeCell ref="O137:P137"/>
    <mergeCell ref="Q137:R137"/>
    <mergeCell ref="S137:T137"/>
    <mergeCell ref="W137:X137"/>
    <mergeCell ref="W135:X135"/>
    <mergeCell ref="E135:H135"/>
    <mergeCell ref="I135:J135"/>
    <mergeCell ref="K135:L135"/>
    <mergeCell ref="M135:N135"/>
    <mergeCell ref="O135:P135"/>
    <mergeCell ref="Q135:R135"/>
    <mergeCell ref="S135:T135"/>
    <mergeCell ref="Y135:AB135"/>
    <mergeCell ref="AC135:AD135"/>
    <mergeCell ref="AE135:AF135"/>
    <mergeCell ref="AG135:AH135"/>
    <mergeCell ref="AI135:AJ135"/>
    <mergeCell ref="AK135:AL135"/>
    <mergeCell ref="AM135:AN135"/>
    <mergeCell ref="C136:D136"/>
    <mergeCell ref="E136:H136"/>
    <mergeCell ref="I136:J136"/>
    <mergeCell ref="K136:L136"/>
    <mergeCell ref="M136:N136"/>
    <mergeCell ref="O136:P136"/>
    <mergeCell ref="Q136:R136"/>
    <mergeCell ref="S136:T136"/>
    <mergeCell ref="W136:X136"/>
    <mergeCell ref="Y136:AB136"/>
    <mergeCell ref="AC136:AD136"/>
    <mergeCell ref="AE136:AF136"/>
    <mergeCell ref="AG136:AH136"/>
    <mergeCell ref="AI136:AJ136"/>
    <mergeCell ref="AK136:AL136"/>
    <mergeCell ref="AM136:AN136"/>
    <mergeCell ref="C135:D135"/>
    <mergeCell ref="B133:D133"/>
    <mergeCell ref="B130:C130"/>
    <mergeCell ref="D130:E130"/>
    <mergeCell ref="F130:G130"/>
    <mergeCell ref="H130:I130"/>
    <mergeCell ref="J130:K130"/>
    <mergeCell ref="L130:M130"/>
    <mergeCell ref="D18:H18"/>
    <mergeCell ref="D22:H22"/>
    <mergeCell ref="B129:C129"/>
    <mergeCell ref="D129:E129"/>
    <mergeCell ref="F129:G129"/>
    <mergeCell ref="H129:I129"/>
    <mergeCell ref="J129:K129"/>
    <mergeCell ref="L129:M129"/>
    <mergeCell ref="B125:T125"/>
    <mergeCell ref="B128:C128"/>
    <mergeCell ref="D128:E128"/>
    <mergeCell ref="F128:G128"/>
    <mergeCell ref="H128:I128"/>
    <mergeCell ref="J128:K128"/>
    <mergeCell ref="L128:M128"/>
    <mergeCell ref="E120:H120"/>
    <mergeCell ref="M120:N120"/>
    <mergeCell ref="AE120:AF120"/>
    <mergeCell ref="AG120:AH120"/>
    <mergeCell ref="AI120:AJ120"/>
    <mergeCell ref="AK120:AL120"/>
    <mergeCell ref="AM120:AN120"/>
    <mergeCell ref="C121:D121"/>
    <mergeCell ref="E121:H121"/>
    <mergeCell ref="I121:J121"/>
    <mergeCell ref="K121:L121"/>
    <mergeCell ref="M121:N121"/>
    <mergeCell ref="O121:P121"/>
    <mergeCell ref="Q121:R121"/>
    <mergeCell ref="S121:T121"/>
    <mergeCell ref="W121:X121"/>
    <mergeCell ref="Y121:AB121"/>
    <mergeCell ref="AC121:AD121"/>
    <mergeCell ref="AE121:AF121"/>
    <mergeCell ref="AG121:AH121"/>
    <mergeCell ref="AI121:AJ121"/>
    <mergeCell ref="AK121:AL121"/>
    <mergeCell ref="AM121:AN121"/>
    <mergeCell ref="C120:D120"/>
    <mergeCell ref="I120:J120"/>
    <mergeCell ref="K120:L120"/>
    <mergeCell ref="Q120:R120"/>
    <mergeCell ref="S120:T120"/>
    <mergeCell ref="W120:X120"/>
    <mergeCell ref="Y118:AB118"/>
    <mergeCell ref="AC118:AD118"/>
    <mergeCell ref="K118:L118"/>
    <mergeCell ref="M118:N118"/>
    <mergeCell ref="O118:P118"/>
    <mergeCell ref="Q118:R118"/>
    <mergeCell ref="S118:T118"/>
    <mergeCell ref="W118:X118"/>
    <mergeCell ref="Y120:AB120"/>
    <mergeCell ref="AC120:AD120"/>
    <mergeCell ref="O120:P120"/>
    <mergeCell ref="AE118:AF118"/>
    <mergeCell ref="AG118:AH118"/>
    <mergeCell ref="AI118:AJ118"/>
    <mergeCell ref="AK118:AL118"/>
    <mergeCell ref="AM118:AN118"/>
    <mergeCell ref="C119:D119"/>
    <mergeCell ref="E119:H119"/>
    <mergeCell ref="I119:J119"/>
    <mergeCell ref="K119:L119"/>
    <mergeCell ref="M119:N119"/>
    <mergeCell ref="O119:P119"/>
    <mergeCell ref="Q119:R119"/>
    <mergeCell ref="S119:T119"/>
    <mergeCell ref="W119:X119"/>
    <mergeCell ref="Y119:AB119"/>
    <mergeCell ref="AC119:AD119"/>
    <mergeCell ref="AE119:AF119"/>
    <mergeCell ref="AG119:AH119"/>
    <mergeCell ref="AI119:AJ119"/>
    <mergeCell ref="AK119:AL119"/>
    <mergeCell ref="AM119:AN119"/>
    <mergeCell ref="C118:D118"/>
    <mergeCell ref="E118:H118"/>
    <mergeCell ref="I118:J118"/>
    <mergeCell ref="Y116:AB116"/>
    <mergeCell ref="AC116:AD116"/>
    <mergeCell ref="AE116:AF116"/>
    <mergeCell ref="AG116:AH116"/>
    <mergeCell ref="AI116:AJ116"/>
    <mergeCell ref="AK116:AL116"/>
    <mergeCell ref="AM116:AN116"/>
    <mergeCell ref="C117:D117"/>
    <mergeCell ref="E117:H117"/>
    <mergeCell ref="I117:J117"/>
    <mergeCell ref="K117:L117"/>
    <mergeCell ref="M117:N117"/>
    <mergeCell ref="O117:P117"/>
    <mergeCell ref="Q117:R117"/>
    <mergeCell ref="S117:T117"/>
    <mergeCell ref="W117:X117"/>
    <mergeCell ref="Y117:AB117"/>
    <mergeCell ref="AC117:AD117"/>
    <mergeCell ref="AE117:AF117"/>
    <mergeCell ref="AG117:AH117"/>
    <mergeCell ref="AI117:AJ117"/>
    <mergeCell ref="AK117:AL117"/>
    <mergeCell ref="AM117:AN117"/>
    <mergeCell ref="I111:J111"/>
    <mergeCell ref="K111:L111"/>
    <mergeCell ref="M111:N111"/>
    <mergeCell ref="B114:C114"/>
    <mergeCell ref="V114:W114"/>
    <mergeCell ref="C116:D116"/>
    <mergeCell ref="E116:H116"/>
    <mergeCell ref="I116:J116"/>
    <mergeCell ref="K116:L116"/>
    <mergeCell ref="M116:N116"/>
    <mergeCell ref="O116:P116"/>
    <mergeCell ref="Q116:R116"/>
    <mergeCell ref="S116:T116"/>
    <mergeCell ref="W116:X116"/>
    <mergeCell ref="K107:L107"/>
    <mergeCell ref="M107:N107"/>
    <mergeCell ref="B108:B111"/>
    <mergeCell ref="C108:D108"/>
    <mergeCell ref="E108:F108"/>
    <mergeCell ref="G108:H108"/>
    <mergeCell ref="I108:J108"/>
    <mergeCell ref="K108:L108"/>
    <mergeCell ref="M108:N108"/>
    <mergeCell ref="C109:D109"/>
    <mergeCell ref="E109:F109"/>
    <mergeCell ref="G109:H109"/>
    <mergeCell ref="I109:J109"/>
    <mergeCell ref="K109:L109"/>
    <mergeCell ref="M109:N109"/>
    <mergeCell ref="C110:D110"/>
    <mergeCell ref="E110:F110"/>
    <mergeCell ref="G110:H110"/>
    <mergeCell ref="I110:J110"/>
    <mergeCell ref="K110:L110"/>
    <mergeCell ref="M110:N110"/>
    <mergeCell ref="C111:D111"/>
    <mergeCell ref="E111:F111"/>
    <mergeCell ref="G111:H111"/>
    <mergeCell ref="M103:N103"/>
    <mergeCell ref="B104:B107"/>
    <mergeCell ref="C104:D104"/>
    <mergeCell ref="E104:F104"/>
    <mergeCell ref="G104:H104"/>
    <mergeCell ref="I104:J104"/>
    <mergeCell ref="K104:L104"/>
    <mergeCell ref="M104:N104"/>
    <mergeCell ref="C105:D105"/>
    <mergeCell ref="E105:F105"/>
    <mergeCell ref="G105:H105"/>
    <mergeCell ref="I105:J105"/>
    <mergeCell ref="K105:L105"/>
    <mergeCell ref="M105:N105"/>
    <mergeCell ref="C106:D106"/>
    <mergeCell ref="E106:F106"/>
    <mergeCell ref="G106:H106"/>
    <mergeCell ref="I106:J106"/>
    <mergeCell ref="K106:L106"/>
    <mergeCell ref="M106:N106"/>
    <mergeCell ref="C107:D107"/>
    <mergeCell ref="E107:F107"/>
    <mergeCell ref="G107:H107"/>
    <mergeCell ref="I107:J107"/>
    <mergeCell ref="B100:B103"/>
    <mergeCell ref="C100:D100"/>
    <mergeCell ref="E100:F100"/>
    <mergeCell ref="G100:H100"/>
    <mergeCell ref="I100:J100"/>
    <mergeCell ref="K100:L100"/>
    <mergeCell ref="M100:N100"/>
    <mergeCell ref="C101:D101"/>
    <mergeCell ref="E101:F101"/>
    <mergeCell ref="G101:H101"/>
    <mergeCell ref="I101:J101"/>
    <mergeCell ref="K101:L101"/>
    <mergeCell ref="M101:N101"/>
    <mergeCell ref="C102:D102"/>
    <mergeCell ref="E102:F102"/>
    <mergeCell ref="G102:H102"/>
    <mergeCell ref="I102:J102"/>
    <mergeCell ref="K102:L102"/>
    <mergeCell ref="M102:N102"/>
    <mergeCell ref="C103:D103"/>
    <mergeCell ref="E103:F103"/>
    <mergeCell ref="G103:H103"/>
    <mergeCell ref="I103:J103"/>
    <mergeCell ref="K103:L103"/>
    <mergeCell ref="I98:J98"/>
    <mergeCell ref="K98:L98"/>
    <mergeCell ref="M98:N98"/>
    <mergeCell ref="C99:D99"/>
    <mergeCell ref="E99:F99"/>
    <mergeCell ref="G99:H99"/>
    <mergeCell ref="I99:J99"/>
    <mergeCell ref="K99:L99"/>
    <mergeCell ref="M99:N99"/>
    <mergeCell ref="K94:L94"/>
    <mergeCell ref="M94:N94"/>
    <mergeCell ref="C95:D95"/>
    <mergeCell ref="E95:F95"/>
    <mergeCell ref="G95:H95"/>
    <mergeCell ref="I95:J95"/>
    <mergeCell ref="K95:L95"/>
    <mergeCell ref="M95:N95"/>
    <mergeCell ref="B96:B99"/>
    <mergeCell ref="C96:D96"/>
    <mergeCell ref="E96:F96"/>
    <mergeCell ref="G96:H96"/>
    <mergeCell ref="I96:J96"/>
    <mergeCell ref="K96:L96"/>
    <mergeCell ref="M96:N96"/>
    <mergeCell ref="C97:D97"/>
    <mergeCell ref="E97:F97"/>
    <mergeCell ref="G97:H97"/>
    <mergeCell ref="I97:J97"/>
    <mergeCell ref="K97:L97"/>
    <mergeCell ref="M97:N97"/>
    <mergeCell ref="C98:D98"/>
    <mergeCell ref="E98:F98"/>
    <mergeCell ref="G98:H98"/>
    <mergeCell ref="B89:D89"/>
    <mergeCell ref="C91:D91"/>
    <mergeCell ref="E91:F91"/>
    <mergeCell ref="G91:H91"/>
    <mergeCell ref="I91:J91"/>
    <mergeCell ref="K91:L91"/>
    <mergeCell ref="M91:N91"/>
    <mergeCell ref="B92:B95"/>
    <mergeCell ref="C92:D92"/>
    <mergeCell ref="E92:F92"/>
    <mergeCell ref="G92:H92"/>
    <mergeCell ref="I92:J92"/>
    <mergeCell ref="K92:L92"/>
    <mergeCell ref="M92:N92"/>
    <mergeCell ref="C93:D93"/>
    <mergeCell ref="E93:F93"/>
    <mergeCell ref="G93:H93"/>
    <mergeCell ref="I93:J93"/>
    <mergeCell ref="K93:L93"/>
    <mergeCell ref="M93:N93"/>
    <mergeCell ref="C94:D94"/>
    <mergeCell ref="E94:F94"/>
    <mergeCell ref="G94:H94"/>
    <mergeCell ref="I94:J94"/>
    <mergeCell ref="C44:D44"/>
    <mergeCell ref="E44:H44"/>
    <mergeCell ref="I44:M44"/>
    <mergeCell ref="N44:P44"/>
    <mergeCell ref="C45:D45"/>
    <mergeCell ref="E45:H45"/>
    <mergeCell ref="I45:M45"/>
    <mergeCell ref="N45:P45"/>
    <mergeCell ref="B87:T87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78:D78"/>
    <mergeCell ref="C79:D79"/>
    <mergeCell ref="C80:D80"/>
    <mergeCell ref="C41:D41"/>
    <mergeCell ref="E41:H41"/>
    <mergeCell ref="I41:M41"/>
    <mergeCell ref="N41:P41"/>
    <mergeCell ref="C42:D42"/>
    <mergeCell ref="E42:H42"/>
    <mergeCell ref="I42:M42"/>
    <mergeCell ref="N42:P42"/>
    <mergeCell ref="C43:D43"/>
    <mergeCell ref="E43:H43"/>
    <mergeCell ref="I43:M43"/>
    <mergeCell ref="N43:P43"/>
    <mergeCell ref="B9:T9"/>
    <mergeCell ref="C53:D53"/>
    <mergeCell ref="C54:D54"/>
    <mergeCell ref="C55:D55"/>
    <mergeCell ref="C56:D56"/>
    <mergeCell ref="C57:D57"/>
    <mergeCell ref="C31:D31"/>
    <mergeCell ref="C32:D32"/>
    <mergeCell ref="C33:D33"/>
    <mergeCell ref="C34:D34"/>
    <mergeCell ref="C35:D35"/>
    <mergeCell ref="C40:D40"/>
    <mergeCell ref="E40:H40"/>
    <mergeCell ref="I54:J54"/>
    <mergeCell ref="G55:H55"/>
    <mergeCell ref="I55:J55"/>
    <mergeCell ref="E53:F53"/>
    <mergeCell ref="E55:F55"/>
    <mergeCell ref="E54:F54"/>
    <mergeCell ref="G54:H54"/>
    <mergeCell ref="B27:C27"/>
    <mergeCell ref="I31:M31"/>
    <mergeCell ref="I32:M32"/>
    <mergeCell ref="I33:M33"/>
    <mergeCell ref="I82:J82"/>
    <mergeCell ref="I83:J83"/>
    <mergeCell ref="E78:H78"/>
    <mergeCell ref="E79:H79"/>
    <mergeCell ref="E80:H80"/>
    <mergeCell ref="E81:H81"/>
    <mergeCell ref="E82:H82"/>
    <mergeCell ref="E83:H83"/>
    <mergeCell ref="Q78:R78"/>
    <mergeCell ref="K78:L78"/>
    <mergeCell ref="M78:N78"/>
    <mergeCell ref="M80:N80"/>
    <mergeCell ref="O79:P79"/>
    <mergeCell ref="Q79:R79"/>
    <mergeCell ref="C81:D81"/>
    <mergeCell ref="C82:D82"/>
    <mergeCell ref="I78:J78"/>
    <mergeCell ref="I79:J79"/>
    <mergeCell ref="I80:J80"/>
    <mergeCell ref="I81:J81"/>
    <mergeCell ref="AC81:AD81"/>
    <mergeCell ref="Y83:AB83"/>
    <mergeCell ref="Y78:AB78"/>
    <mergeCell ref="K81:L81"/>
    <mergeCell ref="M81:N81"/>
    <mergeCell ref="K82:L82"/>
    <mergeCell ref="M82:N82"/>
    <mergeCell ref="K83:L83"/>
    <mergeCell ref="M83:N83"/>
    <mergeCell ref="K80:L80"/>
    <mergeCell ref="C83:D83"/>
    <mergeCell ref="Y82:AB82"/>
    <mergeCell ref="W80:X80"/>
    <mergeCell ref="W81:X81"/>
    <mergeCell ref="W82:X82"/>
    <mergeCell ref="AC82:AD82"/>
    <mergeCell ref="S79:T79"/>
    <mergeCell ref="O78:P78"/>
    <mergeCell ref="G53:H53"/>
    <mergeCell ref="E35:H35"/>
    <mergeCell ref="D12:E12"/>
    <mergeCell ref="D20:F20"/>
    <mergeCell ref="N31:P31"/>
    <mergeCell ref="N32:P32"/>
    <mergeCell ref="N33:P33"/>
    <mergeCell ref="N34:P34"/>
    <mergeCell ref="I53:J53"/>
    <mergeCell ref="K53:L53"/>
    <mergeCell ref="E31:H31"/>
    <mergeCell ref="E32:H32"/>
    <mergeCell ref="E33:H33"/>
    <mergeCell ref="M53:N53"/>
    <mergeCell ref="B51:D51"/>
    <mergeCell ref="N40:P40"/>
    <mergeCell ref="B24:C24"/>
    <mergeCell ref="B49:T49"/>
    <mergeCell ref="C36:D36"/>
    <mergeCell ref="E36:H36"/>
    <mergeCell ref="I36:M36"/>
    <mergeCell ref="N36:P36"/>
    <mergeCell ref="E14:F14"/>
    <mergeCell ref="E16:F16"/>
    <mergeCell ref="E56:F56"/>
    <mergeCell ref="G56:H56"/>
    <mergeCell ref="I56:J56"/>
    <mergeCell ref="K56:L56"/>
    <mergeCell ref="B54:B57"/>
    <mergeCell ref="B58:B61"/>
    <mergeCell ref="E59:F59"/>
    <mergeCell ref="E60:F60"/>
    <mergeCell ref="E57:F57"/>
    <mergeCell ref="G57:H57"/>
    <mergeCell ref="I57:J57"/>
    <mergeCell ref="K57:L57"/>
    <mergeCell ref="E58:F58"/>
    <mergeCell ref="E61:F61"/>
    <mergeCell ref="G61:H61"/>
    <mergeCell ref="I61:J61"/>
    <mergeCell ref="K61:L61"/>
    <mergeCell ref="M61:N61"/>
    <mergeCell ref="I34:M34"/>
    <mergeCell ref="I35:M35"/>
    <mergeCell ref="I40:M40"/>
    <mergeCell ref="M58:N58"/>
    <mergeCell ref="M56:N56"/>
    <mergeCell ref="G60:H60"/>
    <mergeCell ref="I60:J60"/>
    <mergeCell ref="K60:L60"/>
    <mergeCell ref="M60:N60"/>
    <mergeCell ref="G59:H59"/>
    <mergeCell ref="I59:J59"/>
    <mergeCell ref="K59:L59"/>
    <mergeCell ref="M59:N59"/>
    <mergeCell ref="K54:L54"/>
    <mergeCell ref="M54:N54"/>
    <mergeCell ref="M57:N57"/>
    <mergeCell ref="K55:L55"/>
    <mergeCell ref="M55:N55"/>
    <mergeCell ref="N35:P35"/>
    <mergeCell ref="G58:H58"/>
    <mergeCell ref="I58:J58"/>
    <mergeCell ref="K58:L58"/>
    <mergeCell ref="E34:H34"/>
    <mergeCell ref="E63:F63"/>
    <mergeCell ref="G63:H63"/>
    <mergeCell ref="I63:J63"/>
    <mergeCell ref="K63:L63"/>
    <mergeCell ref="M63:N63"/>
    <mergeCell ref="E62:F62"/>
    <mergeCell ref="G62:H62"/>
    <mergeCell ref="I62:J62"/>
    <mergeCell ref="K62:L62"/>
    <mergeCell ref="M62:N62"/>
    <mergeCell ref="M66:N66"/>
    <mergeCell ref="E65:F65"/>
    <mergeCell ref="G65:H65"/>
    <mergeCell ref="I65:J65"/>
    <mergeCell ref="K65:L65"/>
    <mergeCell ref="M65:N65"/>
    <mergeCell ref="E64:F64"/>
    <mergeCell ref="G64:H64"/>
    <mergeCell ref="I64:J64"/>
    <mergeCell ref="K64:L64"/>
    <mergeCell ref="M64:N64"/>
    <mergeCell ref="C70:D70"/>
    <mergeCell ref="C71:D71"/>
    <mergeCell ref="C72:D72"/>
    <mergeCell ref="C73:D73"/>
    <mergeCell ref="I73:J73"/>
    <mergeCell ref="K73:L73"/>
    <mergeCell ref="E66:F66"/>
    <mergeCell ref="G66:H66"/>
    <mergeCell ref="I66:J66"/>
    <mergeCell ref="K66:L66"/>
    <mergeCell ref="M70:N70"/>
    <mergeCell ref="E69:F69"/>
    <mergeCell ref="G69:H69"/>
    <mergeCell ref="I69:J69"/>
    <mergeCell ref="K69:L69"/>
    <mergeCell ref="M67:N67"/>
    <mergeCell ref="E68:F68"/>
    <mergeCell ref="G68:H68"/>
    <mergeCell ref="I68:J68"/>
    <mergeCell ref="K68:L68"/>
    <mergeCell ref="M68:N68"/>
    <mergeCell ref="E67:F67"/>
    <mergeCell ref="G67:H67"/>
    <mergeCell ref="I67:J67"/>
    <mergeCell ref="K67:L67"/>
    <mergeCell ref="M73:N73"/>
    <mergeCell ref="B62:B65"/>
    <mergeCell ref="B66:B69"/>
    <mergeCell ref="B70:B73"/>
    <mergeCell ref="E73:F73"/>
    <mergeCell ref="G73:H73"/>
    <mergeCell ref="K79:L79"/>
    <mergeCell ref="M79:N79"/>
    <mergeCell ref="M71:N71"/>
    <mergeCell ref="E72:F72"/>
    <mergeCell ref="G72:H72"/>
    <mergeCell ref="I72:J72"/>
    <mergeCell ref="K72:L72"/>
    <mergeCell ref="M72:N72"/>
    <mergeCell ref="E71:F71"/>
    <mergeCell ref="G71:H71"/>
    <mergeCell ref="I71:J71"/>
    <mergeCell ref="K71:L71"/>
    <mergeCell ref="M69:N69"/>
    <mergeCell ref="E70:F70"/>
    <mergeCell ref="G70:H70"/>
    <mergeCell ref="I70:J70"/>
    <mergeCell ref="K70:L70"/>
    <mergeCell ref="B76:C76"/>
    <mergeCell ref="AE83:AF83"/>
    <mergeCell ref="S83:T83"/>
    <mergeCell ref="AM78:AN78"/>
    <mergeCell ref="AM79:AN79"/>
    <mergeCell ref="S82:T82"/>
    <mergeCell ref="O80:P80"/>
    <mergeCell ref="Q80:R80"/>
    <mergeCell ref="S80:T80"/>
    <mergeCell ref="O81:P81"/>
    <mergeCell ref="S81:T81"/>
    <mergeCell ref="O82:P82"/>
    <mergeCell ref="Q82:R82"/>
    <mergeCell ref="O83:P83"/>
    <mergeCell ref="Q81:R81"/>
    <mergeCell ref="AE81:AF81"/>
    <mergeCell ref="AG81:AH81"/>
    <mergeCell ref="AI81:AJ81"/>
    <mergeCell ref="AI80:AJ80"/>
    <mergeCell ref="Q83:R83"/>
    <mergeCell ref="Y80:AB80"/>
    <mergeCell ref="Y81:AB81"/>
    <mergeCell ref="W83:X83"/>
    <mergeCell ref="S78:T78"/>
    <mergeCell ref="AM81:AN81"/>
    <mergeCell ref="C144:D144"/>
    <mergeCell ref="E144:H144"/>
    <mergeCell ref="I144:J144"/>
    <mergeCell ref="K144:L144"/>
    <mergeCell ref="M144:N144"/>
    <mergeCell ref="O144:P144"/>
    <mergeCell ref="Q144:R144"/>
    <mergeCell ref="S144:T144"/>
    <mergeCell ref="C145:D145"/>
    <mergeCell ref="E145:H145"/>
    <mergeCell ref="I145:J145"/>
    <mergeCell ref="K145:L145"/>
    <mergeCell ref="M145:N145"/>
    <mergeCell ref="O145:P145"/>
    <mergeCell ref="Q145:R145"/>
    <mergeCell ref="S145:T145"/>
    <mergeCell ref="AM144:AN144"/>
    <mergeCell ref="W145:X145"/>
    <mergeCell ref="Y145:AB145"/>
    <mergeCell ref="AC145:AD145"/>
    <mergeCell ref="AE145:AF145"/>
    <mergeCell ref="AG145:AH145"/>
    <mergeCell ref="AI145:AJ145"/>
    <mergeCell ref="AK145:AL145"/>
    <mergeCell ref="AM145:AN145"/>
    <mergeCell ref="W144:X144"/>
    <mergeCell ref="Y144:AB144"/>
    <mergeCell ref="AC144:AD144"/>
    <mergeCell ref="AE144:AF144"/>
    <mergeCell ref="AG144:AH144"/>
    <mergeCell ref="AI144:AJ144"/>
    <mergeCell ref="AK144:AL144"/>
    <mergeCell ref="AM82:AN82"/>
    <mergeCell ref="AM83:AN83"/>
    <mergeCell ref="AK78:AL78"/>
    <mergeCell ref="AK81:AL81"/>
    <mergeCell ref="AK82:AL82"/>
    <mergeCell ref="AK83:AL83"/>
    <mergeCell ref="AI82:AJ82"/>
    <mergeCell ref="AI79:AJ79"/>
    <mergeCell ref="AK79:AL79"/>
    <mergeCell ref="AM80:AN80"/>
    <mergeCell ref="AI78:AJ78"/>
    <mergeCell ref="AK80:AL80"/>
    <mergeCell ref="AI83:AJ83"/>
    <mergeCell ref="B126:L126"/>
    <mergeCell ref="AG82:AH82"/>
    <mergeCell ref="AC79:AD79"/>
    <mergeCell ref="AE82:AF82"/>
    <mergeCell ref="V13:AI13"/>
    <mergeCell ref="V6:AG11"/>
    <mergeCell ref="V15:AG16"/>
    <mergeCell ref="V19:AG20"/>
    <mergeCell ref="V21:AG22"/>
    <mergeCell ref="V23:AG24"/>
    <mergeCell ref="Y79:AB79"/>
    <mergeCell ref="W78:X78"/>
    <mergeCell ref="W79:X79"/>
    <mergeCell ref="V76:W76"/>
    <mergeCell ref="AE79:AF79"/>
    <mergeCell ref="AG79:AH79"/>
    <mergeCell ref="AC78:AD78"/>
    <mergeCell ref="AE78:AF78"/>
    <mergeCell ref="AG78:AH78"/>
    <mergeCell ref="AC80:AD80"/>
    <mergeCell ref="AE80:AF80"/>
    <mergeCell ref="AG80:AH80"/>
    <mergeCell ref="AG83:AH83"/>
    <mergeCell ref="AC83:AD83"/>
  </mergeCells>
  <conditionalFormatting sqref="V79:V83">
    <cfRule type="expression" priority="48" dxfId="2" stopIfTrue="1">
      <formula>ISERROR(V79)</formula>
    </cfRule>
  </conditionalFormatting>
  <conditionalFormatting sqref="C79">
    <cfRule type="cellIs" priority="49" dxfId="2" operator="equal" stopIfTrue="1">
      <formula>#N/A</formula>
    </cfRule>
  </conditionalFormatting>
  <conditionalFormatting sqref="C80:C83">
    <cfRule type="cellIs" priority="47" dxfId="2" operator="equal" stopIfTrue="1">
      <formula>#N/A</formula>
    </cfRule>
  </conditionalFormatting>
  <conditionalFormatting sqref="K54:L73 J129:K130">
    <cfRule type="expression" priority="45" dxfId="1">
      <formula>$D$24=2</formula>
    </cfRule>
    <cfRule type="expression" priority="46" dxfId="0">
      <formula>$D$24=1</formula>
    </cfRule>
  </conditionalFormatting>
  <conditionalFormatting sqref="O79:P83">
    <cfRule type="expression" priority="43" dxfId="1">
      <formula>$D$24=2</formula>
    </cfRule>
    <cfRule type="expression" priority="44" dxfId="0">
      <formula>$D$24=1</formula>
    </cfRule>
  </conditionalFormatting>
  <conditionalFormatting sqref="Q79:R83">
    <cfRule type="expression" priority="41" dxfId="1">
      <formula>$D$24=2</formula>
    </cfRule>
    <cfRule type="expression" priority="42" dxfId="0">
      <formula>$D$24=1</formula>
    </cfRule>
  </conditionalFormatting>
  <conditionalFormatting sqref="AI79:AJ83">
    <cfRule type="expression" priority="39" dxfId="1">
      <formula>$D$24=2</formula>
    </cfRule>
    <cfRule type="expression" priority="40" dxfId="0">
      <formula>$D$24=1</formula>
    </cfRule>
  </conditionalFormatting>
  <conditionalFormatting sqref="AK79:AL83">
    <cfRule type="expression" priority="37" dxfId="1">
      <formula>$D$24=2</formula>
    </cfRule>
    <cfRule type="expression" priority="38" dxfId="0">
      <formula>$D$24=1</formula>
    </cfRule>
  </conditionalFormatting>
  <conditionalFormatting sqref="O117:P121">
    <cfRule type="expression" priority="15" dxfId="1">
      <formula>$D$24=2</formula>
    </cfRule>
    <cfRule type="expression" priority="16" dxfId="0">
      <formula>$D$24=1</formula>
    </cfRule>
  </conditionalFormatting>
  <conditionalFormatting sqref="Q117:R121">
    <cfRule type="expression" priority="13" dxfId="1">
      <formula>$D$24=2</formula>
    </cfRule>
    <cfRule type="expression" priority="14" dxfId="0">
      <formula>$D$24=1</formula>
    </cfRule>
  </conditionalFormatting>
  <conditionalFormatting sqref="K92:L111">
    <cfRule type="expression" priority="20" dxfId="1">
      <formula>$D$24=2</formula>
    </cfRule>
    <cfRule type="expression" priority="21" dxfId="0">
      <formula>$D$24=1</formula>
    </cfRule>
  </conditionalFormatting>
  <conditionalFormatting sqref="V117:V121">
    <cfRule type="expression" priority="18" dxfId="2" stopIfTrue="1">
      <formula>ISERROR(V117)</formula>
    </cfRule>
  </conditionalFormatting>
  <conditionalFormatting sqref="C117">
    <cfRule type="cellIs" priority="19" dxfId="2" operator="equal" stopIfTrue="1">
      <formula>#N/A</formula>
    </cfRule>
  </conditionalFormatting>
  <conditionalFormatting sqref="C118:C121">
    <cfRule type="cellIs" priority="17" dxfId="2" operator="equal" stopIfTrue="1">
      <formula>#N/A</formula>
    </cfRule>
  </conditionalFormatting>
  <conditionalFormatting sqref="AI117:AJ121">
    <cfRule type="expression" priority="11" dxfId="1">
      <formula>$D$24=2</formula>
    </cfRule>
    <cfRule type="expression" priority="12" dxfId="0">
      <formula>$D$24=1</formula>
    </cfRule>
  </conditionalFormatting>
  <conditionalFormatting sqref="AK117:AL121">
    <cfRule type="expression" priority="9" dxfId="1">
      <formula>$D$24=2</formula>
    </cfRule>
    <cfRule type="expression" priority="10" dxfId="0">
      <formula>$D$24=1</formula>
    </cfRule>
  </conditionalFormatting>
  <conditionalFormatting sqref="AK136:AL145 V136:V145">
    <cfRule type="expression" priority="7" dxfId="2" stopIfTrue="1">
      <formula>ISERROR(V136)</formula>
    </cfRule>
  </conditionalFormatting>
  <conditionalFormatting sqref="C136:C145">
    <cfRule type="cellIs" priority="8" dxfId="2" operator="equal" stopIfTrue="1">
      <formula>#N/A</formula>
    </cfRule>
  </conditionalFormatting>
  <conditionalFormatting sqref="O136:R145">
    <cfRule type="expression" priority="1" dxfId="1">
      <formula>$D$24=2</formula>
    </cfRule>
    <cfRule type="expression" priority="2" dxfId="0">
      <formula>$D$24=1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79" r:id="rId5"/>
  <headerFooter alignWithMargins="0">
    <oddFooter>&amp;R&amp;8&amp;P/&amp;N</oddFooter>
  </headerFooter>
  <rowBreaks count="3" manualBreakCount="3">
    <brk id="45" max="16383" man="1"/>
    <brk id="83" max="16383" man="1"/>
    <brk id="121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 topLeftCell="A1">
      <selection activeCell="C1" sqref="C1:C1048576"/>
    </sheetView>
  </sheetViews>
  <sheetFormatPr defaultColWidth="11.421875" defaultRowHeight="12.75"/>
  <sheetData>
    <row r="1" spans="1:11" ht="12.75">
      <c r="A1" s="6" t="s">
        <v>39</v>
      </c>
      <c r="B1">
        <v>1</v>
      </c>
      <c r="D1">
        <f>Tabelle!V54</f>
        <v>0</v>
      </c>
      <c r="E1">
        <f>Tabelle!W54</f>
        <v>0</v>
      </c>
      <c r="F1">
        <f>Tabelle!X54</f>
        <v>0</v>
      </c>
      <c r="G1">
        <f>Tabelle!Y54</f>
        <v>0</v>
      </c>
      <c r="H1">
        <f>Tabelle!Z54</f>
        <v>0</v>
      </c>
      <c r="I1" t="str">
        <f>Tabelle!AA54</f>
        <v/>
      </c>
      <c r="J1">
        <f>Tabelle!AB54</f>
        <v>0</v>
      </c>
      <c r="K1">
        <f>Tabelle!AC54</f>
        <v>0</v>
      </c>
    </row>
    <row r="2" spans="1:11" ht="12.75">
      <c r="A2" s="6" t="s">
        <v>39</v>
      </c>
      <c r="B2">
        <v>2</v>
      </c>
      <c r="D2">
        <f>Tabelle!V56</f>
        <v>0</v>
      </c>
      <c r="E2">
        <f>Tabelle!W56</f>
        <v>0</v>
      </c>
      <c r="F2">
        <f>Tabelle!X56</f>
        <v>0</v>
      </c>
      <c r="G2">
        <f>Tabelle!Y56</f>
        <v>0</v>
      </c>
      <c r="H2">
        <f>Tabelle!Z56</f>
        <v>0</v>
      </c>
      <c r="I2" t="str">
        <f>Tabelle!AA56</f>
        <v/>
      </c>
      <c r="J2">
        <f>Tabelle!AB56</f>
        <v>0</v>
      </c>
      <c r="K2">
        <f>Tabelle!AC56</f>
        <v>0</v>
      </c>
    </row>
    <row r="3" spans="1:11" ht="12.75">
      <c r="A3" s="6" t="s">
        <v>39</v>
      </c>
      <c r="B3">
        <v>3</v>
      </c>
      <c r="D3">
        <f>Tabelle!V58</f>
        <v>0</v>
      </c>
      <c r="E3">
        <f>Tabelle!W58</f>
        <v>0</v>
      </c>
      <c r="F3">
        <f>Tabelle!X58</f>
        <v>0</v>
      </c>
      <c r="G3">
        <f>Tabelle!Y58</f>
        <v>0</v>
      </c>
      <c r="H3">
        <f>Tabelle!Z58</f>
        <v>0</v>
      </c>
      <c r="I3" t="str">
        <f>Tabelle!AA58</f>
        <v/>
      </c>
      <c r="J3">
        <f>Tabelle!AB58</f>
        <v>0</v>
      </c>
      <c r="K3">
        <f>Tabelle!AC58</f>
        <v>0</v>
      </c>
    </row>
    <row r="4" spans="1:11" ht="12.75">
      <c r="A4" s="6" t="s">
        <v>39</v>
      </c>
      <c r="B4">
        <v>4</v>
      </c>
      <c r="D4">
        <f>Tabelle!V60</f>
        <v>0</v>
      </c>
      <c r="E4">
        <f>Tabelle!W60</f>
        <v>0</v>
      </c>
      <c r="F4">
        <f>Tabelle!X60</f>
        <v>0</v>
      </c>
      <c r="G4">
        <f>Tabelle!Y60</f>
        <v>0</v>
      </c>
      <c r="H4">
        <f>Tabelle!Z60</f>
        <v>0</v>
      </c>
      <c r="I4" t="str">
        <f>Tabelle!AA60</f>
        <v/>
      </c>
      <c r="J4">
        <f>Tabelle!AB60</f>
        <v>0</v>
      </c>
      <c r="K4">
        <f>Tabelle!AC60</f>
        <v>0</v>
      </c>
    </row>
    <row r="5" spans="1:11" ht="12.75">
      <c r="A5" s="6" t="s">
        <v>39</v>
      </c>
      <c r="B5">
        <v>5</v>
      </c>
      <c r="D5">
        <f>Tabelle!V62</f>
        <v>0</v>
      </c>
      <c r="E5">
        <f>Tabelle!W62</f>
        <v>0</v>
      </c>
      <c r="F5">
        <f>Tabelle!X62</f>
        <v>0</v>
      </c>
      <c r="G5">
        <f>Tabelle!Y62</f>
        <v>0</v>
      </c>
      <c r="H5">
        <f>Tabelle!Z62</f>
        <v>0</v>
      </c>
      <c r="I5" t="str">
        <f>Tabelle!AA62</f>
        <v/>
      </c>
      <c r="J5">
        <f>Tabelle!AB62</f>
        <v>0</v>
      </c>
      <c r="K5">
        <f>Tabelle!AC62</f>
        <v>0</v>
      </c>
    </row>
    <row r="6" spans="1:11" ht="12.75">
      <c r="A6" s="6" t="s">
        <v>39</v>
      </c>
      <c r="B6">
        <v>6</v>
      </c>
      <c r="D6">
        <f>Tabelle!V64</f>
        <v>0</v>
      </c>
      <c r="E6">
        <f>Tabelle!W64</f>
        <v>0</v>
      </c>
      <c r="F6">
        <f>Tabelle!X64</f>
        <v>0</v>
      </c>
      <c r="G6">
        <f>Tabelle!Y64</f>
        <v>0</v>
      </c>
      <c r="H6">
        <f>Tabelle!Z64</f>
        <v>0</v>
      </c>
      <c r="I6" t="str">
        <f>Tabelle!AA64</f>
        <v/>
      </c>
      <c r="J6">
        <f>Tabelle!AB64</f>
        <v>0</v>
      </c>
      <c r="K6">
        <f>Tabelle!AC64</f>
        <v>0</v>
      </c>
    </row>
    <row r="7" spans="1:11" ht="12.75">
      <c r="A7" s="6" t="s">
        <v>39</v>
      </c>
      <c r="B7">
        <v>7</v>
      </c>
      <c r="D7">
        <f>Tabelle!V66</f>
        <v>0</v>
      </c>
      <c r="E7">
        <f>Tabelle!W66</f>
        <v>0</v>
      </c>
      <c r="F7">
        <f>Tabelle!X66</f>
        <v>0</v>
      </c>
      <c r="G7">
        <f>Tabelle!Y66</f>
        <v>0</v>
      </c>
      <c r="H7">
        <f>Tabelle!Z66</f>
        <v>0</v>
      </c>
      <c r="I7" t="str">
        <f>Tabelle!AA66</f>
        <v/>
      </c>
      <c r="J7">
        <f>Tabelle!AB66</f>
        <v>0</v>
      </c>
      <c r="K7">
        <f>Tabelle!AC66</f>
        <v>0</v>
      </c>
    </row>
    <row r="8" spans="1:11" ht="12.75">
      <c r="A8" s="6" t="s">
        <v>39</v>
      </c>
      <c r="B8">
        <v>8</v>
      </c>
      <c r="D8">
        <f>Tabelle!V68</f>
        <v>0</v>
      </c>
      <c r="E8">
        <f>Tabelle!W68</f>
        <v>0</v>
      </c>
      <c r="F8">
        <f>Tabelle!X68</f>
        <v>0</v>
      </c>
      <c r="G8">
        <f>Tabelle!Y68</f>
        <v>0</v>
      </c>
      <c r="H8">
        <f>Tabelle!Z68</f>
        <v>0</v>
      </c>
      <c r="I8" t="str">
        <f>Tabelle!AA68</f>
        <v/>
      </c>
      <c r="J8">
        <f>Tabelle!AB68</f>
        <v>0</v>
      </c>
      <c r="K8">
        <f>Tabelle!AC68</f>
        <v>0</v>
      </c>
    </row>
    <row r="9" spans="1:11" ht="12.75">
      <c r="A9" s="6" t="s">
        <v>39</v>
      </c>
      <c r="B9">
        <v>9</v>
      </c>
      <c r="D9">
        <f>Tabelle!V70</f>
        <v>0</v>
      </c>
      <c r="E9">
        <f>Tabelle!W70</f>
        <v>0</v>
      </c>
      <c r="F9">
        <f>Tabelle!X70</f>
        <v>0</v>
      </c>
      <c r="G9">
        <f>Tabelle!Y70</f>
        <v>0</v>
      </c>
      <c r="H9">
        <f>Tabelle!Z70</f>
        <v>0</v>
      </c>
      <c r="I9" t="str">
        <f>Tabelle!AA70</f>
        <v/>
      </c>
      <c r="J9">
        <f>Tabelle!AB70</f>
        <v>0</v>
      </c>
      <c r="K9">
        <f>Tabelle!AC70</f>
        <v>0</v>
      </c>
    </row>
    <row r="10" spans="1:11" ht="12.75">
      <c r="A10" s="6" t="s">
        <v>39</v>
      </c>
      <c r="B10">
        <v>10</v>
      </c>
      <c r="D10">
        <f>Tabelle!V72</f>
        <v>0</v>
      </c>
      <c r="E10">
        <f>Tabelle!W72</f>
        <v>0</v>
      </c>
      <c r="F10">
        <f>Tabelle!X72</f>
        <v>0</v>
      </c>
      <c r="G10">
        <f>Tabelle!Y72</f>
        <v>0</v>
      </c>
      <c r="H10">
        <f>Tabelle!Z72</f>
        <v>0</v>
      </c>
      <c r="I10" t="str">
        <f>Tabelle!AA72</f>
        <v/>
      </c>
      <c r="J10">
        <f>Tabelle!AB72</f>
        <v>0</v>
      </c>
      <c r="K10">
        <f>Tabelle!AC72</f>
        <v>0</v>
      </c>
    </row>
    <row r="11" spans="1:11" ht="12.75">
      <c r="A11" s="6" t="s">
        <v>40</v>
      </c>
      <c r="B11">
        <v>11</v>
      </c>
      <c r="D11">
        <f>Tabelle!V92</f>
        <v>0</v>
      </c>
      <c r="E11">
        <f>Tabelle!W92</f>
        <v>0</v>
      </c>
      <c r="F11">
        <f>Tabelle!X92</f>
        <v>0</v>
      </c>
      <c r="G11">
        <f>Tabelle!Y92</f>
        <v>0</v>
      </c>
      <c r="H11">
        <f>Tabelle!Z92</f>
        <v>0</v>
      </c>
      <c r="I11" t="str">
        <f>Tabelle!AA92</f>
        <v/>
      </c>
      <c r="J11" s="49">
        <f>Tabelle!AB92</f>
        <v>0</v>
      </c>
      <c r="K11" s="49">
        <f>Tabelle!AC92</f>
        <v>0</v>
      </c>
    </row>
    <row r="12" spans="1:11" ht="12.75">
      <c r="A12" s="6" t="s">
        <v>40</v>
      </c>
      <c r="B12">
        <v>12</v>
      </c>
      <c r="D12">
        <f>Tabelle!V94</f>
        <v>0</v>
      </c>
      <c r="E12">
        <f>Tabelle!W94</f>
        <v>0</v>
      </c>
      <c r="F12">
        <f>Tabelle!X94</f>
        <v>0</v>
      </c>
      <c r="G12">
        <f>Tabelle!Y94</f>
        <v>0</v>
      </c>
      <c r="H12">
        <f>Tabelle!Z94</f>
        <v>0</v>
      </c>
      <c r="I12" t="str">
        <f>Tabelle!AA94</f>
        <v/>
      </c>
      <c r="J12">
        <f>Tabelle!AB94</f>
        <v>0</v>
      </c>
      <c r="K12">
        <f>Tabelle!AC94</f>
        <v>0</v>
      </c>
    </row>
    <row r="13" spans="1:11" ht="12.75">
      <c r="A13" s="6" t="s">
        <v>40</v>
      </c>
      <c r="B13">
        <v>13</v>
      </c>
      <c r="D13">
        <f>Tabelle!V96</f>
        <v>0</v>
      </c>
      <c r="E13">
        <f>Tabelle!W96</f>
        <v>0</v>
      </c>
      <c r="F13">
        <f>Tabelle!X96</f>
        <v>0</v>
      </c>
      <c r="G13">
        <f>Tabelle!Y96</f>
        <v>0</v>
      </c>
      <c r="H13">
        <f>Tabelle!Z96</f>
        <v>0</v>
      </c>
      <c r="I13" t="str">
        <f>Tabelle!AA96</f>
        <v/>
      </c>
      <c r="J13">
        <f>Tabelle!AB96</f>
        <v>0</v>
      </c>
      <c r="K13">
        <f>Tabelle!AC96</f>
        <v>0</v>
      </c>
    </row>
    <row r="14" spans="1:11" ht="12.75">
      <c r="A14" s="6" t="s">
        <v>40</v>
      </c>
      <c r="B14">
        <v>14</v>
      </c>
      <c r="D14">
        <f>Tabelle!V98</f>
        <v>0</v>
      </c>
      <c r="E14">
        <f>Tabelle!W98</f>
        <v>0</v>
      </c>
      <c r="F14">
        <f>Tabelle!X98</f>
        <v>0</v>
      </c>
      <c r="G14">
        <f>Tabelle!Y98</f>
        <v>0</v>
      </c>
      <c r="H14">
        <f>Tabelle!Z98</f>
        <v>0</v>
      </c>
      <c r="I14" t="str">
        <f>Tabelle!AA98</f>
        <v/>
      </c>
      <c r="J14">
        <f>Tabelle!AB98</f>
        <v>0</v>
      </c>
      <c r="K14">
        <f>Tabelle!AC98</f>
        <v>0</v>
      </c>
    </row>
    <row r="15" spans="1:11" ht="12.75">
      <c r="A15" s="6" t="s">
        <v>40</v>
      </c>
      <c r="B15">
        <v>15</v>
      </c>
      <c r="D15">
        <f>Tabelle!V100</f>
        <v>0</v>
      </c>
      <c r="E15">
        <f>Tabelle!W100</f>
        <v>0</v>
      </c>
      <c r="F15">
        <f>Tabelle!X100</f>
        <v>0</v>
      </c>
      <c r="G15">
        <f>Tabelle!Y100</f>
        <v>0</v>
      </c>
      <c r="H15">
        <f>Tabelle!Z100</f>
        <v>0</v>
      </c>
      <c r="I15" t="str">
        <f>Tabelle!AA100</f>
        <v/>
      </c>
      <c r="J15">
        <f>Tabelle!AB100</f>
        <v>0</v>
      </c>
      <c r="K15">
        <f>Tabelle!AC100</f>
        <v>0</v>
      </c>
    </row>
    <row r="16" spans="1:11" ht="12.75">
      <c r="A16" s="6" t="s">
        <v>40</v>
      </c>
      <c r="B16">
        <v>16</v>
      </c>
      <c r="D16">
        <f>Tabelle!V102</f>
        <v>0</v>
      </c>
      <c r="E16">
        <f>Tabelle!W102</f>
        <v>0</v>
      </c>
      <c r="F16">
        <f>Tabelle!X102</f>
        <v>0</v>
      </c>
      <c r="G16">
        <f>Tabelle!Y102</f>
        <v>0</v>
      </c>
      <c r="H16">
        <f>Tabelle!Z102</f>
        <v>0</v>
      </c>
      <c r="I16" t="str">
        <f>Tabelle!AA102</f>
        <v/>
      </c>
      <c r="J16">
        <f>Tabelle!AB102</f>
        <v>0</v>
      </c>
      <c r="K16">
        <f>Tabelle!AC102</f>
        <v>0</v>
      </c>
    </row>
    <row r="17" spans="1:11" ht="12.75">
      <c r="A17" s="6" t="s">
        <v>40</v>
      </c>
      <c r="B17">
        <v>17</v>
      </c>
      <c r="D17">
        <f>Tabelle!V104</f>
        <v>0</v>
      </c>
      <c r="E17">
        <f>Tabelle!W104</f>
        <v>0</v>
      </c>
      <c r="F17">
        <f>Tabelle!X104</f>
        <v>0</v>
      </c>
      <c r="G17">
        <f>Tabelle!Y104</f>
        <v>0</v>
      </c>
      <c r="H17">
        <f>Tabelle!Z104</f>
        <v>0</v>
      </c>
      <c r="I17" t="str">
        <f>Tabelle!AA104</f>
        <v/>
      </c>
      <c r="J17">
        <f>Tabelle!AB104</f>
        <v>0</v>
      </c>
      <c r="K17">
        <f>Tabelle!AC104</f>
        <v>0</v>
      </c>
    </row>
    <row r="18" spans="1:11" ht="12.75">
      <c r="A18" s="6" t="s">
        <v>40</v>
      </c>
      <c r="B18">
        <v>18</v>
      </c>
      <c r="D18">
        <f>Tabelle!V106</f>
        <v>0</v>
      </c>
      <c r="E18">
        <f>Tabelle!W106</f>
        <v>0</v>
      </c>
      <c r="F18">
        <f>Tabelle!X106</f>
        <v>0</v>
      </c>
      <c r="G18">
        <f>Tabelle!Y106</f>
        <v>0</v>
      </c>
      <c r="H18">
        <f>Tabelle!Z106</f>
        <v>0</v>
      </c>
      <c r="I18" t="str">
        <f>Tabelle!AA106</f>
        <v/>
      </c>
      <c r="J18">
        <f>Tabelle!AB106</f>
        <v>0</v>
      </c>
      <c r="K18">
        <f>Tabelle!AC106</f>
        <v>0</v>
      </c>
    </row>
    <row r="19" spans="1:11" ht="12.75">
      <c r="A19" s="6" t="s">
        <v>40</v>
      </c>
      <c r="B19">
        <v>19</v>
      </c>
      <c r="D19">
        <f>Tabelle!V108</f>
        <v>0</v>
      </c>
      <c r="E19">
        <f>Tabelle!W108</f>
        <v>0</v>
      </c>
      <c r="F19">
        <f>Tabelle!X108</f>
        <v>0</v>
      </c>
      <c r="G19">
        <f>Tabelle!Y108</f>
        <v>0</v>
      </c>
      <c r="H19">
        <f>Tabelle!Z108</f>
        <v>0</v>
      </c>
      <c r="I19" t="str">
        <f>Tabelle!AA108</f>
        <v/>
      </c>
      <c r="J19">
        <f>Tabelle!AB108</f>
        <v>0</v>
      </c>
      <c r="K19">
        <f>Tabelle!AC108</f>
        <v>0</v>
      </c>
    </row>
    <row r="20" spans="1:11" ht="12.75">
      <c r="A20" s="6" t="s">
        <v>40</v>
      </c>
      <c r="B20">
        <v>20</v>
      </c>
      <c r="D20">
        <f>Tabelle!V110</f>
        <v>0</v>
      </c>
      <c r="E20">
        <f>Tabelle!W110</f>
        <v>0</v>
      </c>
      <c r="F20">
        <f>Tabelle!X110</f>
        <v>0</v>
      </c>
      <c r="G20">
        <f>Tabelle!Y110</f>
        <v>0</v>
      </c>
      <c r="H20">
        <f>Tabelle!Z110</f>
        <v>0</v>
      </c>
      <c r="I20" t="str">
        <f>Tabelle!AA110</f>
        <v/>
      </c>
      <c r="J20">
        <f>Tabelle!AB110</f>
        <v>0</v>
      </c>
      <c r="K20">
        <f>Tabelle!AC110</f>
        <v>0</v>
      </c>
    </row>
    <row r="21" spans="1:11" ht="12.75">
      <c r="A21" s="6" t="s">
        <v>41</v>
      </c>
      <c r="B21">
        <v>23</v>
      </c>
      <c r="D21" t="e">
        <f>Tabelle!V129</f>
        <v>#N/A</v>
      </c>
      <c r="E21" t="e">
        <f>Tabelle!W129</f>
        <v>#N/A</v>
      </c>
      <c r="F21">
        <f>Tabelle!X129</f>
        <v>0</v>
      </c>
      <c r="G21">
        <f>Tabelle!Y129</f>
        <v>0</v>
      </c>
      <c r="H21">
        <f>Tabelle!Z129</f>
        <v>0</v>
      </c>
      <c r="I21" t="str">
        <f>Tabelle!AA129</f>
        <v/>
      </c>
      <c r="J21">
        <f>Tabelle!AB129</f>
        <v>0</v>
      </c>
      <c r="K21">
        <f>Tabelle!AC129</f>
        <v>0</v>
      </c>
    </row>
  </sheetData>
  <sheetProtection password="CD87" sheet="1" objects="1" scenarios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Surfer</dc:creator>
  <cp:keywords/>
  <dc:description/>
  <cp:lastModifiedBy>Volker Schneider</cp:lastModifiedBy>
  <cp:lastPrinted>2019-05-10T08:26:04Z</cp:lastPrinted>
  <dcterms:created xsi:type="dcterms:W3CDTF">2013-12-22T19:30:03Z</dcterms:created>
  <dcterms:modified xsi:type="dcterms:W3CDTF">2021-11-20T15:33:25Z</dcterms:modified>
  <cp:category/>
  <cp:version/>
  <cp:contentType/>
  <cp:contentStatus/>
</cp:coreProperties>
</file>